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035" activeTab="0"/>
  </bookViews>
  <sheets>
    <sheet name="ПИР" sheetId="1" r:id="rId1"/>
  </sheets>
  <definedNames>
    <definedName name="_xlnm.Print_Area" localSheetId="0">'ПИР'!$A$1:$CN$60</definedName>
  </definedNames>
  <calcPr fullCalcOnLoad="1" fullPrecision="0"/>
</workbook>
</file>

<file path=xl/sharedStrings.xml><?xml version="1.0" encoding="utf-8"?>
<sst xmlns="http://schemas.openxmlformats.org/spreadsheetml/2006/main" count="84" uniqueCount="72">
  <si>
    <t>1</t>
  </si>
  <si>
    <t>Наименование проектной (изыскательской) организации</t>
  </si>
  <si>
    <t>Наименование организации заказчика</t>
  </si>
  <si>
    <t>№ п/п</t>
  </si>
  <si>
    <t>2</t>
  </si>
  <si>
    <t>3</t>
  </si>
  <si>
    <t>4</t>
  </si>
  <si>
    <t>Итого по смете</t>
  </si>
  <si>
    <t>(сумма прописью)</t>
  </si>
  <si>
    <t>Главный инженер проекта</t>
  </si>
  <si>
    <t>(подпись)</t>
  </si>
  <si>
    <t>(инициалы, фамилия)</t>
  </si>
  <si>
    <t>Составитель сметы</t>
  </si>
  <si>
    <t>Тигиева Е.В.</t>
  </si>
  <si>
    <t>Наименование и характеристика работ</t>
  </si>
  <si>
    <t>Обоснование</t>
  </si>
  <si>
    <t>Показатели</t>
  </si>
  <si>
    <t>Основной показатель проектируемого</t>
  </si>
  <si>
    <t>НДС 18%</t>
  </si>
  <si>
    <t>0,18</t>
  </si>
  <si>
    <t>ВСЕГО</t>
  </si>
  <si>
    <t>Составил:</t>
  </si>
  <si>
    <t>8%</t>
  </si>
  <si>
    <t>Итого в базовых ценах</t>
  </si>
  <si>
    <t>СБЦП 81-2001-25 "Справочник базовых цен на обмерные работы и обследования зданий и сооружений", Приказ № 270/пр от 25.04.2016г.</t>
  </si>
  <si>
    <t>Проектные работы для многоэтажных зданий</t>
  </si>
  <si>
    <t>5.1.</t>
  </si>
  <si>
    <t>ИТОГО стоимость обследований, обмерных и проектных работ</t>
  </si>
  <si>
    <t>Основание</t>
  </si>
  <si>
    <t>Стоимость обследования систем инженерного обеспечения зданий и сооружений</t>
  </si>
  <si>
    <t>Работы по обследованию систем инженерного обеспечения зданий и сооружений</t>
  </si>
  <si>
    <t>Проектная документация, рабочая документация</t>
  </si>
  <si>
    <t>40% + 60%</t>
  </si>
  <si>
    <t>Всего по видам работ</t>
  </si>
  <si>
    <t>Стоимость проектных работ для многоэтажных зданий</t>
  </si>
  <si>
    <t>СМЕТА</t>
  </si>
  <si>
    <t>УТВЕРЖДАЮ:</t>
  </si>
  <si>
    <t>на проектные и изыскательские работы</t>
  </si>
  <si>
    <t>Районный коэффициент   к=1,08</t>
  </si>
  <si>
    <t>Наименование  предприятия,  здания,  сооружения, стадии проектирования, этапа, вида проектных или изыскательских работ</t>
  </si>
  <si>
    <t>п.8. Обследование состояния электрических сетей</t>
  </si>
  <si>
    <t>Табл.15, п.8, п.п.8.1</t>
  </si>
  <si>
    <t>п.15. Ремонт (замена) систем энергообеспичения и электроснабжения</t>
  </si>
  <si>
    <t>Табл.12., п.15 - 4%</t>
  </si>
  <si>
    <t>п.18. Проект организации строительства (ПОС)</t>
  </si>
  <si>
    <t>п.19. Сметная документация</t>
  </si>
  <si>
    <t>Итого по п.5.1. в базовых ценах</t>
  </si>
  <si>
    <t>Э.А. Улюмджиев</t>
  </si>
  <si>
    <t>СБЦ 81-2001-05 "Нормативы подготовки технической документации для капитального ремонта зданий и сооружений жилищно-гражданского назначения", Приказ №96 от 12.03.2012</t>
  </si>
  <si>
    <t>Табл.1, п.1.3: трехэтажный; а = 135,0; в = 0,01</t>
  </si>
  <si>
    <t>2.1</t>
  </si>
  <si>
    <t>Итого по пунктам 2.1</t>
  </si>
  <si>
    <t>Многоквартирный жилой дом № 7, кв. Школьный, п.Ханымей</t>
  </si>
  <si>
    <t xml:space="preserve">Vзд.=7 834 м³, 3 этажа, 4 подъезда, </t>
  </si>
  <si>
    <t>Sзд.=2259 м2</t>
  </si>
  <si>
    <t xml:space="preserve">Техническое задание по разработке проектной документации по капитальному ремонту общего имущества в многоквартирном доме № 7, кв.Школьный, п.Ханымей, Пуровский район, ЯНАО
</t>
  </si>
  <si>
    <t>Табл.16, п.1</t>
  </si>
  <si>
    <t>Индекс изменения стоимости проектных работ на 2017г.</t>
  </si>
  <si>
    <t>ИТОГО в ценах на 2017г.</t>
  </si>
  <si>
    <t>Табл.12, п.18 - 1%</t>
  </si>
  <si>
    <t>Табл.12, п.19 - 1%</t>
  </si>
  <si>
    <t>(2259/1000 х 1200) х 0,1</t>
  </si>
  <si>
    <t>4,05</t>
  </si>
  <si>
    <t>13 824,43 х 4,05</t>
  </si>
  <si>
    <t xml:space="preserve"> </t>
  </si>
  <si>
    <t>Директор</t>
  </si>
  <si>
    <t xml:space="preserve">  </t>
  </si>
  <si>
    <t>муниципального  казенного                                      учреждения</t>
  </si>
  <si>
    <t xml:space="preserve">        "Комитет  по  строительству  и</t>
  </si>
  <si>
    <t xml:space="preserve">             архитектуре  Пуровского  района"</t>
  </si>
  <si>
    <t xml:space="preserve">            _________________ М.Н. Жданов</t>
  </si>
  <si>
    <t xml:space="preserve">              "___" __________ 2018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</si>
</sst>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#,##0.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Z59"/>
  <sheetViews>
    <sheetView tabSelected="1" view="pageBreakPreview" zoomScale="115" zoomScaleSheetLayoutView="115" workbookViewId="0" topLeftCell="A4">
      <selection activeCell="A10" sqref="A10:CO10"/>
    </sheetView>
  </sheetViews>
  <sheetFormatPr defaultColWidth="0.875" defaultRowHeight="12.75"/>
  <cols>
    <col min="1" max="22" width="0.875" style="1" customWidth="1"/>
    <col min="23" max="23" width="3.00390625" style="1" customWidth="1"/>
    <col min="24" max="26" width="0.875" style="1" customWidth="1"/>
    <col min="27" max="27" width="16.75390625" style="1" customWidth="1"/>
    <col min="28" max="61" width="0.875" style="1" customWidth="1"/>
    <col min="62" max="62" width="4.00390625" style="1" customWidth="1"/>
    <col min="63" max="92" width="0.875" style="1" customWidth="1"/>
    <col min="93" max="93" width="0.12890625" style="1" customWidth="1"/>
    <col min="94" max="16384" width="0.875" style="1" customWidth="1"/>
  </cols>
  <sheetData>
    <row r="1" spans="66:93" s="3" customFormat="1" ht="27" customHeight="1"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</row>
    <row r="2" spans="46:92" ht="15.75"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64" t="s">
        <v>36</v>
      </c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27"/>
      <c r="CN2" s="27"/>
    </row>
    <row r="3" spans="46:92" ht="15.75"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64" t="s">
        <v>65</v>
      </c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27"/>
      <c r="CN3" s="27"/>
    </row>
    <row r="4" spans="25:104" s="2" customFormat="1" ht="28.5" customHeight="1"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65" t="s">
        <v>66</v>
      </c>
      <c r="AU4" s="65"/>
      <c r="AV4" s="65"/>
      <c r="AW4" s="65"/>
      <c r="AX4" s="65"/>
      <c r="AY4" s="65"/>
      <c r="AZ4" s="65"/>
      <c r="BA4" s="65"/>
      <c r="BB4" s="65"/>
      <c r="BC4" s="65"/>
      <c r="BD4" s="66" t="s">
        <v>67</v>
      </c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5"/>
      <c r="CN4" s="65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25:104" s="2" customFormat="1" ht="16.5" customHeight="1"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2" t="s">
        <v>68</v>
      </c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</row>
    <row r="6" spans="25:104" s="4" customFormat="1" ht="17.25" customHeight="1"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32" t="s">
        <v>69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18"/>
      <c r="CP6" s="18"/>
      <c r="CQ6" s="18"/>
      <c r="CR6" s="18"/>
      <c r="CS6" s="18"/>
      <c r="CT6" s="18"/>
      <c r="CU6" s="18"/>
      <c r="CV6" s="18" t="s">
        <v>64</v>
      </c>
      <c r="CW6" s="18"/>
      <c r="CX6" s="18"/>
      <c r="CY6" s="18"/>
      <c r="CZ6" s="18"/>
    </row>
    <row r="7" spans="25:104" s="4" customFormat="1" ht="17.25" customHeight="1"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33" t="s">
        <v>70</v>
      </c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</row>
    <row r="8" spans="1:103" s="2" customFormat="1" ht="21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6"/>
      <c r="AQ8" s="6"/>
      <c r="AR8" s="6"/>
      <c r="AS8" s="6"/>
      <c r="AT8" s="41" t="s">
        <v>71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1:93" s="2" customFormat="1" ht="15.75" customHeight="1">
      <c r="A9" s="3"/>
      <c r="B9" s="52" t="s">
        <v>35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3"/>
    </row>
    <row r="10" spans="1:93" s="7" customFormat="1" ht="15.75" customHeight="1">
      <c r="A10" s="53" t="s">
        <v>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</row>
    <row r="11" spans="1:93" s="2" customFormat="1" ht="21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</row>
    <row r="12" spans="1:93" s="2" customFormat="1" ht="45.75" customHeight="1">
      <c r="A12" s="55" t="s">
        <v>39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19"/>
      <c r="AC12" s="54" t="s">
        <v>52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19"/>
      <c r="CL12" s="19"/>
      <c r="CM12" s="19"/>
      <c r="CN12" s="19"/>
      <c r="CO12" s="19"/>
    </row>
    <row r="13" spans="1:93" s="2" customFormat="1" ht="29.25" customHeight="1">
      <c r="A13" s="55" t="s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20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19"/>
      <c r="CL13" s="19"/>
      <c r="CM13" s="19"/>
      <c r="CN13" s="19"/>
      <c r="CO13" s="19"/>
    </row>
    <row r="14" spans="1:93" s="2" customFormat="1" ht="15.75" customHeight="1">
      <c r="A14" s="56" t="s">
        <v>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19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21"/>
      <c r="CL14" s="21"/>
      <c r="CM14" s="21"/>
      <c r="CN14" s="21"/>
      <c r="CO14" s="22"/>
    </row>
    <row r="15" spans="1:93" s="2" customFormat="1" ht="98.25" customHeight="1">
      <c r="A15" s="50" t="s">
        <v>28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19"/>
      <c r="AC15" s="51" t="s">
        <v>55</v>
      </c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21"/>
      <c r="CL15" s="21"/>
      <c r="CM15" s="21"/>
      <c r="CN15" s="21"/>
      <c r="CO15" s="22"/>
    </row>
    <row r="16" spans="1:93" s="2" customFormat="1" ht="25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8"/>
      <c r="W16" s="8"/>
      <c r="X16" s="8"/>
      <c r="Y16" s="8"/>
      <c r="Z16" s="8"/>
      <c r="AA16" s="8"/>
      <c r="AB16" s="8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</row>
    <row r="17" spans="1:93" s="2" customFormat="1" ht="2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8"/>
      <c r="W17" s="8"/>
      <c r="X17" s="8"/>
      <c r="Y17" s="8"/>
      <c r="Z17" s="8"/>
      <c r="AA17" s="8"/>
      <c r="AB17" s="8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</row>
    <row r="18" spans="1:93" ht="31.5" customHeight="1">
      <c r="A18" s="49" t="s">
        <v>3</v>
      </c>
      <c r="B18" s="49"/>
      <c r="C18" s="49"/>
      <c r="D18" s="49"/>
      <c r="E18" s="49"/>
      <c r="F18" s="49" t="s">
        <v>14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15</v>
      </c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 t="s">
        <v>16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ht="53.25" customHeight="1" hidden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ht="15" customHeight="1">
      <c r="A20" s="48">
        <v>1</v>
      </c>
      <c r="B20" s="48"/>
      <c r="C20" s="48"/>
      <c r="D20" s="48"/>
      <c r="E20" s="48"/>
      <c r="F20" s="48">
        <v>2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>
        <v>3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>
        <v>4</v>
      </c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23">
        <v>5</v>
      </c>
    </row>
    <row r="21" spans="1:93" ht="15.75">
      <c r="A21" s="34" t="s">
        <v>0</v>
      </c>
      <c r="B21" s="34"/>
      <c r="C21" s="34"/>
      <c r="D21" s="34"/>
      <c r="E21" s="34"/>
      <c r="F21" s="29" t="s">
        <v>17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 t="s">
        <v>53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8">
        <v>7834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4">
        <f>(90+0.01*2317)*3.92*1.25*0.04</f>
        <v>22.181</v>
      </c>
    </row>
    <row r="22" spans="1:93" ht="15.75">
      <c r="A22" s="34"/>
      <c r="B22" s="34"/>
      <c r="C22" s="34"/>
      <c r="D22" s="34"/>
      <c r="E22" s="34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29" t="s">
        <v>54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8">
        <v>2259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4"/>
    </row>
    <row r="23" spans="1:93" ht="48" customHeight="1">
      <c r="A23" s="34" t="s">
        <v>4</v>
      </c>
      <c r="B23" s="34"/>
      <c r="C23" s="34"/>
      <c r="D23" s="34"/>
      <c r="E23" s="34"/>
      <c r="F23" s="29" t="s">
        <v>30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 t="s">
        <v>24</v>
      </c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4"/>
    </row>
    <row r="24" spans="1:93" ht="29.25" customHeight="1">
      <c r="A24" s="34"/>
      <c r="B24" s="34"/>
      <c r="C24" s="34"/>
      <c r="D24" s="34"/>
      <c r="E24" s="34"/>
      <c r="F24" s="29" t="s">
        <v>40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 t="s">
        <v>41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8">
        <v>1200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4"/>
    </row>
    <row r="25" spans="1:93" ht="29.25" customHeight="1">
      <c r="A25" s="61"/>
      <c r="B25" s="62"/>
      <c r="C25" s="62"/>
      <c r="D25" s="62"/>
      <c r="E25" s="63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60"/>
      <c r="AB25" s="29" t="s">
        <v>56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8">
        <v>0.1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4"/>
    </row>
    <row r="26" spans="1:93" ht="31.5" customHeight="1">
      <c r="A26" s="34" t="s">
        <v>50</v>
      </c>
      <c r="B26" s="34"/>
      <c r="C26" s="34"/>
      <c r="D26" s="34"/>
      <c r="E26" s="34"/>
      <c r="F26" s="29" t="s">
        <v>29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 t="s">
        <v>61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28">
        <f>(BK22/1000*BK24)*BK25</f>
        <v>271.08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4"/>
    </row>
    <row r="27" spans="1:93" ht="15.75">
      <c r="A27" s="34"/>
      <c r="B27" s="34"/>
      <c r="C27" s="34"/>
      <c r="D27" s="34"/>
      <c r="E27" s="34"/>
      <c r="F27" s="29" t="s">
        <v>51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8">
        <f>BK26</f>
        <v>271.08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4"/>
    </row>
    <row r="28" spans="1:93" ht="15.75">
      <c r="A28" s="34"/>
      <c r="B28" s="34"/>
      <c r="C28" s="34"/>
      <c r="D28" s="34"/>
      <c r="E28" s="34"/>
      <c r="F28" s="35" t="s">
        <v>23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28">
        <f>BK27</f>
        <v>271.08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4"/>
    </row>
    <row r="29" spans="1:93" ht="15.75">
      <c r="A29" s="34"/>
      <c r="B29" s="34"/>
      <c r="C29" s="34"/>
      <c r="D29" s="34"/>
      <c r="E29" s="34"/>
      <c r="F29" s="29" t="s">
        <v>38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 t="s">
        <v>22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28">
        <f>BK28*1.08</f>
        <v>292.77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4"/>
    </row>
    <row r="30" spans="1:93" ht="28.5" customHeight="1">
      <c r="A30" s="34" t="s">
        <v>5</v>
      </c>
      <c r="B30" s="34"/>
      <c r="C30" s="34"/>
      <c r="D30" s="34"/>
      <c r="E30" s="34"/>
      <c r="F30" s="29" t="s">
        <v>57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 t="s">
        <v>62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28">
        <f>BK29*AB30</f>
        <v>1185.72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4"/>
    </row>
    <row r="31" spans="1:93" ht="15.75">
      <c r="A31" s="34"/>
      <c r="B31" s="34"/>
      <c r="C31" s="34"/>
      <c r="D31" s="34"/>
      <c r="E31" s="34"/>
      <c r="F31" s="29" t="s">
        <v>58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28">
        <f>BK30</f>
        <v>1185.72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4"/>
    </row>
    <row r="32" spans="1:93" ht="15.75">
      <c r="A32" s="34"/>
      <c r="B32" s="34"/>
      <c r="C32" s="34"/>
      <c r="D32" s="34"/>
      <c r="E32" s="34"/>
      <c r="F32" s="29" t="s">
        <v>18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 t="s">
        <v>19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28">
        <f>BK31*18%</f>
        <v>213.43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4"/>
    </row>
    <row r="33" spans="1:93" ht="15.75">
      <c r="A33" s="46"/>
      <c r="B33" s="46"/>
      <c r="C33" s="46"/>
      <c r="D33" s="46"/>
      <c r="E33" s="46"/>
      <c r="F33" s="35" t="s">
        <v>20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37">
        <f>BK31+BK32</f>
        <v>1399.15</v>
      </c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24"/>
    </row>
    <row r="34" spans="1:93" ht="61.5" customHeight="1">
      <c r="A34" s="34" t="s">
        <v>6</v>
      </c>
      <c r="B34" s="34"/>
      <c r="C34" s="34"/>
      <c r="D34" s="34"/>
      <c r="E34" s="34"/>
      <c r="F34" s="29" t="s">
        <v>25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 t="s">
        <v>48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4">
        <f>(90+0.01*2317)*3.92*1.25*0.021</f>
        <v>11.645</v>
      </c>
    </row>
    <row r="35" spans="1:93" ht="15.75">
      <c r="A35" s="34"/>
      <c r="B35" s="34"/>
      <c r="C35" s="34"/>
      <c r="D35" s="34"/>
      <c r="E35" s="34"/>
      <c r="F35" s="29" t="s">
        <v>31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 t="s">
        <v>32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28">
        <v>1</v>
      </c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4"/>
    </row>
    <row r="36" spans="1:93" ht="27.75" customHeight="1">
      <c r="A36" s="34"/>
      <c r="B36" s="34"/>
      <c r="C36" s="34"/>
      <c r="D36" s="34"/>
      <c r="E36" s="34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 t="s">
        <v>49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31">
        <f>(135+0.01*BK21)*BK35</f>
        <v>213.34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24"/>
    </row>
    <row r="37" spans="1:93" ht="24" customHeight="1">
      <c r="A37" s="34"/>
      <c r="B37" s="34"/>
      <c r="C37" s="34"/>
      <c r="D37" s="34"/>
      <c r="E37" s="34"/>
      <c r="F37" s="47" t="s">
        <v>42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 t="s">
        <v>43</v>
      </c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31">
        <f>BK36*4%</f>
        <v>8.5336</v>
      </c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24"/>
    </row>
    <row r="38" spans="1:93" ht="15.75">
      <c r="A38" s="34"/>
      <c r="B38" s="34"/>
      <c r="C38" s="34"/>
      <c r="D38" s="34"/>
      <c r="E38" s="34"/>
      <c r="F38" s="47" t="s">
        <v>33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31">
        <f>BK37</f>
        <v>8.5336</v>
      </c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24"/>
    </row>
    <row r="39" spans="1:93" ht="15.75">
      <c r="A39" s="34"/>
      <c r="B39" s="34"/>
      <c r="C39" s="34"/>
      <c r="D39" s="34"/>
      <c r="E39" s="34"/>
      <c r="F39" s="47" t="s">
        <v>44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 t="s">
        <v>59</v>
      </c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31">
        <f>BK36*1%</f>
        <v>2.1334</v>
      </c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24"/>
    </row>
    <row r="40" spans="1:93" ht="15.75">
      <c r="A40" s="34"/>
      <c r="B40" s="34"/>
      <c r="C40" s="34"/>
      <c r="D40" s="34"/>
      <c r="E40" s="34"/>
      <c r="F40" s="47" t="s">
        <v>45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 t="s">
        <v>60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31">
        <f>BK36*1%</f>
        <v>2.1334</v>
      </c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24"/>
    </row>
    <row r="41" spans="1:93" ht="24" customHeight="1">
      <c r="A41" s="34" t="s">
        <v>26</v>
      </c>
      <c r="B41" s="34"/>
      <c r="C41" s="34"/>
      <c r="D41" s="34"/>
      <c r="E41" s="34"/>
      <c r="F41" s="29" t="s">
        <v>34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28">
        <f>(BK38+BK39+BK40)*1000</f>
        <v>12800.4</v>
      </c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4"/>
    </row>
    <row r="42" spans="1:93" ht="24" customHeight="1">
      <c r="A42" s="46"/>
      <c r="B42" s="46"/>
      <c r="C42" s="46"/>
      <c r="D42" s="46"/>
      <c r="E42" s="46"/>
      <c r="F42" s="35" t="s">
        <v>46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37">
        <f>BK41</f>
        <v>12800.4</v>
      </c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24"/>
    </row>
    <row r="43" spans="1:93" ht="12.75" customHeight="1">
      <c r="A43" s="34"/>
      <c r="B43" s="34"/>
      <c r="C43" s="34"/>
      <c r="D43" s="34"/>
      <c r="E43" s="34"/>
      <c r="F43" s="29" t="s">
        <v>38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 t="s">
        <v>22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28">
        <f>BK42*1.08</f>
        <v>13824.43</v>
      </c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4"/>
    </row>
    <row r="44" spans="1:93" ht="28.5" customHeight="1">
      <c r="A44" s="34"/>
      <c r="B44" s="34"/>
      <c r="C44" s="34"/>
      <c r="D44" s="34"/>
      <c r="E44" s="34"/>
      <c r="F44" s="29" t="s">
        <v>57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 t="s">
        <v>62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28">
        <f>BK43*AB44</f>
        <v>55988.94</v>
      </c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4"/>
    </row>
    <row r="45" spans="1:93" ht="12.75" customHeight="1">
      <c r="A45" s="34"/>
      <c r="B45" s="34"/>
      <c r="C45" s="34"/>
      <c r="D45" s="34"/>
      <c r="E45" s="34"/>
      <c r="F45" s="29" t="s">
        <v>58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 t="s">
        <v>63</v>
      </c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28">
        <f>BK44</f>
        <v>55988.94</v>
      </c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4">
        <f>SUM(CO21:CO44)</f>
        <v>33.826</v>
      </c>
    </row>
    <row r="46" spans="1:93" ht="12" customHeight="1">
      <c r="A46" s="34"/>
      <c r="B46" s="34"/>
      <c r="C46" s="34"/>
      <c r="D46" s="34"/>
      <c r="E46" s="34"/>
      <c r="F46" s="29" t="s">
        <v>18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 t="s">
        <v>19</v>
      </c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28">
        <f>BK45*18%</f>
        <v>10078.01</v>
      </c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5" t="e">
        <f>#REF!*0.18</f>
        <v>#REF!</v>
      </c>
    </row>
    <row r="47" spans="1:93" s="15" customFormat="1" ht="10.5" customHeight="1">
      <c r="A47" s="46"/>
      <c r="B47" s="46"/>
      <c r="C47" s="46"/>
      <c r="D47" s="46"/>
      <c r="E47" s="46"/>
      <c r="F47" s="35" t="s">
        <v>20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37">
        <f>BK45+BK46</f>
        <v>66066.95</v>
      </c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26" t="e">
        <f>CO46+#REF!</f>
        <v>#REF!</v>
      </c>
    </row>
    <row r="48" spans="1:93" s="15" customFormat="1" ht="25.5" customHeight="1">
      <c r="A48" s="46"/>
      <c r="B48" s="46"/>
      <c r="C48" s="46"/>
      <c r="D48" s="46"/>
      <c r="E48" s="46"/>
      <c r="F48" s="35" t="s">
        <v>27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37">
        <f>BK33+BK47</f>
        <v>67466.1</v>
      </c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26" t="e">
        <f>#REF!+#REF!</f>
        <v>#REF!</v>
      </c>
    </row>
    <row r="49" spans="1:93" ht="15" customHeight="1">
      <c r="A49" s="9"/>
      <c r="B49" s="9"/>
      <c r="C49" s="9"/>
      <c r="D49" s="9"/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12"/>
    </row>
    <row r="50" spans="2:93" ht="18.75" customHeight="1">
      <c r="B50" s="41" t="s">
        <v>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</row>
    <row r="51" spans="15:93" s="13" customFormat="1" ht="12">
      <c r="O51" s="14"/>
      <c r="P51" s="14"/>
      <c r="Q51" s="14"/>
      <c r="R51" s="14"/>
      <c r="S51" s="14"/>
      <c r="T51" s="39" t="s">
        <v>8</v>
      </c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</row>
    <row r="52" spans="6:93" ht="31.5" customHeight="1" hidden="1">
      <c r="F52" s="15" t="s">
        <v>9</v>
      </c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8"/>
      <c r="BL52" s="16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</row>
    <row r="53" spans="40:93" s="13" customFormat="1" ht="12" hidden="1">
      <c r="AN53" s="39" t="s">
        <v>10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14"/>
      <c r="BL53" s="14"/>
      <c r="BM53" s="39" t="s">
        <v>11</v>
      </c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</row>
    <row r="54" spans="6:93" ht="31.5" customHeight="1" hidden="1">
      <c r="F54" s="15" t="s">
        <v>12</v>
      </c>
      <c r="AE54" s="16"/>
      <c r="AF54" s="16"/>
      <c r="AG54" s="16"/>
      <c r="AH54" s="16"/>
      <c r="AI54" s="16"/>
      <c r="AJ54" s="16"/>
      <c r="AK54" s="16"/>
      <c r="AL54" s="16"/>
      <c r="AM54" s="16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8"/>
      <c r="BL54" s="16"/>
      <c r="BM54" s="42" t="s">
        <v>13</v>
      </c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</row>
    <row r="55" spans="31:93" s="13" customFormat="1" ht="12.75" customHeight="1" hidden="1">
      <c r="AE55" s="14"/>
      <c r="AF55" s="14"/>
      <c r="AG55" s="14"/>
      <c r="AH55" s="14"/>
      <c r="AI55" s="14"/>
      <c r="AJ55" s="14"/>
      <c r="AK55" s="14"/>
      <c r="AL55" s="14"/>
      <c r="AM55" s="14"/>
      <c r="AN55" s="39" t="s">
        <v>10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14"/>
      <c r="BL55" s="14"/>
      <c r="BM55" s="39" t="s">
        <v>11</v>
      </c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</row>
    <row r="56" spans="31:93" s="13" customFormat="1" ht="12.75" customHeight="1"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</row>
    <row r="57" spans="6:93" ht="14.25" customHeight="1">
      <c r="F57" s="43" t="s">
        <v>21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3"/>
      <c r="AR57" s="3"/>
      <c r="AS57" s="3"/>
      <c r="AT57" s="3"/>
      <c r="AU57" s="42" t="s">
        <v>47</v>
      </c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</row>
    <row r="58" spans="27:93" s="13" customFormat="1" ht="12.75" customHeight="1">
      <c r="AA58" s="45" t="s">
        <v>10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17"/>
      <c r="AR58" s="17"/>
      <c r="AS58" s="17"/>
      <c r="AT58" s="17"/>
      <c r="AU58" s="45" t="s">
        <v>11</v>
      </c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</row>
    <row r="59" spans="31:93" s="13" customFormat="1" ht="12.75" customHeight="1"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</row>
  </sheetData>
  <sheetProtection/>
  <mergeCells count="154">
    <mergeCell ref="BD2:CL2"/>
    <mergeCell ref="BD3:CL3"/>
    <mergeCell ref="BD4:CL4"/>
    <mergeCell ref="F36:AA36"/>
    <mergeCell ref="BK39:CN39"/>
    <mergeCell ref="AB31:BJ31"/>
    <mergeCell ref="AB25:BJ25"/>
    <mergeCell ref="F25:AA25"/>
    <mergeCell ref="A25:E25"/>
    <mergeCell ref="BK25:CN25"/>
    <mergeCell ref="A29:E29"/>
    <mergeCell ref="F29:AA29"/>
    <mergeCell ref="AB38:BJ38"/>
    <mergeCell ref="AB39:BJ39"/>
    <mergeCell ref="AB40:BJ40"/>
    <mergeCell ref="BK34:CN34"/>
    <mergeCell ref="BK32:CN32"/>
    <mergeCell ref="AB32:BJ32"/>
    <mergeCell ref="BK35:CN35"/>
    <mergeCell ref="F42:AA42"/>
    <mergeCell ref="A41:E41"/>
    <mergeCell ref="AB42:BJ42"/>
    <mergeCell ref="BK48:CN48"/>
    <mergeCell ref="F31:AA31"/>
    <mergeCell ref="F33:AA33"/>
    <mergeCell ref="AB33:BJ33"/>
    <mergeCell ref="F39:AA39"/>
    <mergeCell ref="A40:E40"/>
    <mergeCell ref="A36:E36"/>
    <mergeCell ref="A23:E23"/>
    <mergeCell ref="F23:AA23"/>
    <mergeCell ref="F24:AA24"/>
    <mergeCell ref="A24:E24"/>
    <mergeCell ref="A27:E27"/>
    <mergeCell ref="F32:AA32"/>
    <mergeCell ref="A31:E31"/>
    <mergeCell ref="BN1:CO1"/>
    <mergeCell ref="B9:CN9"/>
    <mergeCell ref="A10:CO10"/>
    <mergeCell ref="AC12:CJ12"/>
    <mergeCell ref="A12:AA12"/>
    <mergeCell ref="A14:AA14"/>
    <mergeCell ref="AC14:CJ14"/>
    <mergeCell ref="A13:AA13"/>
    <mergeCell ref="A18:E19"/>
    <mergeCell ref="F18:AA19"/>
    <mergeCell ref="AB18:BJ19"/>
    <mergeCell ref="BK18:CO19"/>
    <mergeCell ref="A15:AA15"/>
    <mergeCell ref="AC15:CJ15"/>
    <mergeCell ref="A20:E20"/>
    <mergeCell ref="F20:AA20"/>
    <mergeCell ref="AB20:BJ20"/>
    <mergeCell ref="BK20:CN20"/>
    <mergeCell ref="A21:E21"/>
    <mergeCell ref="F21:AA21"/>
    <mergeCell ref="AB21:BJ21"/>
    <mergeCell ref="BK21:CN21"/>
    <mergeCell ref="BK22:CN22"/>
    <mergeCell ref="A34:E34"/>
    <mergeCell ref="F35:AA35"/>
    <mergeCell ref="AB35:BJ35"/>
    <mergeCell ref="F34:AA34"/>
    <mergeCell ref="AB34:BJ34"/>
    <mergeCell ref="A35:E35"/>
    <mergeCell ref="A33:E33"/>
    <mergeCell ref="BK31:CN31"/>
    <mergeCell ref="A26:E26"/>
    <mergeCell ref="A43:E43"/>
    <mergeCell ref="BK43:CN43"/>
    <mergeCell ref="AB43:BJ43"/>
    <mergeCell ref="BK38:CN38"/>
    <mergeCell ref="F37:AA37"/>
    <mergeCell ref="F38:AA38"/>
    <mergeCell ref="AB41:BJ41"/>
    <mergeCell ref="A42:E42"/>
    <mergeCell ref="BK40:CN40"/>
    <mergeCell ref="AB37:BJ37"/>
    <mergeCell ref="F43:AA43"/>
    <mergeCell ref="BK37:CN37"/>
    <mergeCell ref="BK45:CN45"/>
    <mergeCell ref="BK42:CN42"/>
    <mergeCell ref="AB44:BJ44"/>
    <mergeCell ref="BK44:CN44"/>
    <mergeCell ref="F40:AA40"/>
    <mergeCell ref="F44:AA44"/>
    <mergeCell ref="BK41:CN41"/>
    <mergeCell ref="F41:AA41"/>
    <mergeCell ref="AA58:AP58"/>
    <mergeCell ref="AU58:CO58"/>
    <mergeCell ref="BM54:CO54"/>
    <mergeCell ref="AN55:BJ55"/>
    <mergeCell ref="BM55:CO55"/>
    <mergeCell ref="A47:E47"/>
    <mergeCell ref="F47:AA47"/>
    <mergeCell ref="A48:E48"/>
    <mergeCell ref="F48:AA48"/>
    <mergeCell ref="AB48:BJ48"/>
    <mergeCell ref="A45:E45"/>
    <mergeCell ref="AN54:BJ54"/>
    <mergeCell ref="F57:Z57"/>
    <mergeCell ref="AA57:AP57"/>
    <mergeCell ref="AU57:CO57"/>
    <mergeCell ref="T51:CO51"/>
    <mergeCell ref="AN52:BJ52"/>
    <mergeCell ref="BM52:CO52"/>
    <mergeCell ref="T50:CO50"/>
    <mergeCell ref="BK46:CN46"/>
    <mergeCell ref="AB45:BJ45"/>
    <mergeCell ref="AN53:BJ53"/>
    <mergeCell ref="BM53:CO53"/>
    <mergeCell ref="BK47:CN47"/>
    <mergeCell ref="F46:AA46"/>
    <mergeCell ref="AB46:BJ46"/>
    <mergeCell ref="AB47:BJ47"/>
    <mergeCell ref="B50:S50"/>
    <mergeCell ref="A44:E44"/>
    <mergeCell ref="A37:E37"/>
    <mergeCell ref="A38:E38"/>
    <mergeCell ref="A22:E22"/>
    <mergeCell ref="AB27:BJ27"/>
    <mergeCell ref="A46:E46"/>
    <mergeCell ref="AB36:BJ36"/>
    <mergeCell ref="A39:E39"/>
    <mergeCell ref="AB22:BJ22"/>
    <mergeCell ref="F45:AA45"/>
    <mergeCell ref="BK33:CN33"/>
    <mergeCell ref="AB29:BJ29"/>
    <mergeCell ref="BK29:CN29"/>
    <mergeCell ref="A30:E30"/>
    <mergeCell ref="F30:AA30"/>
    <mergeCell ref="AB30:BJ30"/>
    <mergeCell ref="BK30:CN30"/>
    <mergeCell ref="A32:E32"/>
    <mergeCell ref="BK36:CN36"/>
    <mergeCell ref="AT5:CN5"/>
    <mergeCell ref="AT6:CN6"/>
    <mergeCell ref="AT8:CN8"/>
    <mergeCell ref="AT7:CN7"/>
    <mergeCell ref="A28:E28"/>
    <mergeCell ref="F28:AA28"/>
    <mergeCell ref="AB28:BJ28"/>
    <mergeCell ref="BK28:CN28"/>
    <mergeCell ref="AC13:CJ13"/>
    <mergeCell ref="BK24:CN24"/>
    <mergeCell ref="BK26:CN26"/>
    <mergeCell ref="AB23:BJ23"/>
    <mergeCell ref="BK23:CN23"/>
    <mergeCell ref="BK27:CN27"/>
    <mergeCell ref="F22:AA22"/>
    <mergeCell ref="F26:AA26"/>
    <mergeCell ref="F27:AA27"/>
    <mergeCell ref="AB24:BJ24"/>
    <mergeCell ref="AB26:BJ26"/>
  </mergeCells>
  <printOptions/>
  <pageMargins left="0.3937007874015748" right="0" top="0.5905511811023623" bottom="0.3937007874015748" header="0.1968503937007874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Пользователь Windows</cp:lastModifiedBy>
  <cp:lastPrinted>2017-03-01T05:35:41Z</cp:lastPrinted>
  <dcterms:created xsi:type="dcterms:W3CDTF">2016-04-15T09:12:22Z</dcterms:created>
  <dcterms:modified xsi:type="dcterms:W3CDTF">2018-03-05T08:39:11Z</dcterms:modified>
  <cp:category/>
  <cp:version/>
  <cp:contentType/>
  <cp:contentStatus/>
</cp:coreProperties>
</file>