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ожение 13" sheetId="1" r:id="rId1"/>
    <sheet name="приложение 12" sheetId="2" r:id="rId2"/>
    <sheet name="приложение 11" sheetId="3" r:id="rId3"/>
    <sheet name="приложение 10" sheetId="4" r:id="rId4"/>
    <sheet name="приложение 9" sheetId="5" r:id="rId5"/>
    <sheet name="приложение 8" sheetId="6" r:id="rId6"/>
    <sheet name="приложение 7" sheetId="7" r:id="rId7"/>
    <sheet name="приложение 6" sheetId="8" r:id="rId8"/>
    <sheet name="приложение 5" sheetId="9" r:id="rId9"/>
  </sheets>
  <definedNames>
    <definedName name="_xlnm.Print_Titles" localSheetId="3">'приложение 10'!$9:$10</definedName>
    <definedName name="_xlnm.Print_Titles" localSheetId="2">'приложение 11'!$10:$11</definedName>
    <definedName name="_xlnm.Print_Titles" localSheetId="1">'приложение 12'!$10:$11</definedName>
    <definedName name="_xlnm.Print_Titles" localSheetId="0">'приложение 13'!$4:$5</definedName>
    <definedName name="_xlnm.Print_Titles" localSheetId="4">'приложение 9'!$9:$10</definedName>
    <definedName name="_xlnm.Print_Area" localSheetId="2">'приложение 11'!$A$1:$G$167</definedName>
    <definedName name="_xlnm.Print_Area" localSheetId="8">'приложение 5'!$A$1:$B$22</definedName>
    <definedName name="_xlnm.Print_Area" localSheetId="4">'приложение 9'!$A$1:$F$73</definedName>
  </definedNames>
  <calcPr fullCalcOnLoad="1"/>
</workbook>
</file>

<file path=xl/sharedStrings.xml><?xml version="1.0" encoding="utf-8"?>
<sst xmlns="http://schemas.openxmlformats.org/spreadsheetml/2006/main" count="1912" uniqueCount="266">
  <si>
    <t>тыс. руб.</t>
  </si>
  <si>
    <t xml:space="preserve">Наименование </t>
  </si>
  <si>
    <t>Сумма</t>
  </si>
  <si>
    <t>Приложение 6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</si>
  <si>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</si>
  <si>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</si>
  <si>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поселок Ханымей</t>
  </si>
  <si>
    <t xml:space="preserve">муниципального образования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</si>
  <si>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</si>
  <si>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</si>
  <si>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</si>
  <si>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</si>
  <si>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</si>
  <si>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</si>
  <si>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</si>
  <si>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</si>
  <si>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доходы</t>
  </si>
  <si>
    <t>расходы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</si>
  <si>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2014 году </t>
  </si>
  <si>
    <t>2015 год</t>
  </si>
  <si>
    <t>Изменение остатков средств на счетах по учету средств бюджетов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</si>
  <si>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в 2015 и 2016 годах </t>
  </si>
  <si>
    <t>2016 год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</si>
  <si>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</si>
  <si>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</si>
  <si>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</si>
  <si>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</si>
  <si>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</si>
  <si>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</si>
  <si>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</si>
  <si>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</si>
  <si>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</si>
  <si>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</si>
  <si>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</si>
  <si>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</si>
  <si>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</si>
  <si>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</si>
  <si>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</si>
  <si>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</si>
  <si>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</si>
  <si>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</si>
  <si>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</si>
  <si>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</si>
  <si>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</si>
  <si>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</si>
  <si>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</si>
  <si>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</si>
  <si>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</si>
  <si>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</si>
  <si>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ВСЕГО:</t>
  </si>
  <si>
    <t>Массовый спорт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</si>
  <si>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</si>
  <si>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</si>
  <si>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 xml:space="preserve">Условно утвержденные расходы </t>
  </si>
  <si>
    <t xml:space="preserve">Распределение бюджетных ассигнований по разделам и подразделам классификации расходов бюджета поселка на 2014 год  </t>
  </si>
  <si>
    <t xml:space="preserve">Распределение бюджетных ассигнований по разделам и подразделам классификации расходов  бюджета поселка на 2015 и 2016 годы 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</si>
  <si>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</si>
  <si>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</si>
  <si>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</si>
  <si>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</si>
  <si>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Приложение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</si>
  <si>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2014 год</t>
  </si>
  <si>
    <t>Приложение 11</t>
  </si>
  <si>
    <t>Ведомственная структура расходов бюджета поселка на 2014 год</t>
  </si>
  <si>
    <t>Ведомство</t>
  </si>
  <si>
    <t>Приложение 12</t>
  </si>
  <si>
    <t>Администрация муниципального образования поселок Ханымей</t>
  </si>
  <si>
    <t>01</t>
  </si>
  <si>
    <t>02</t>
  </si>
  <si>
    <t>Ведомственная структура расходов бюджета поселка на 2015 и 2016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</si>
  <si>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2015 и 2016 годы</t>
  </si>
  <si>
    <t>КФСР</t>
  </si>
  <si>
    <t>Наименование межбюджетных трансфертов</t>
  </si>
  <si>
    <t>Межбюджетные трансферты,предоставляемые на исполнение передаваемых полномочий</t>
  </si>
  <si>
    <t>Иные межбюджетные трансферты, в том числе:</t>
  </si>
  <si>
    <t>Департамент финансов и казначейства Администрации Пуровского района</t>
  </si>
  <si>
    <t>0104.</t>
  </si>
  <si>
    <t>Формирование, утверждение, исполнение бюджета поселения и контроль за исполнением данного бюджета.</t>
  </si>
  <si>
    <t>Администрация Пуровского района</t>
  </si>
  <si>
    <t>Обеспечение функций по размещению муниципального заказа для нужд поселения, осуществление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</si>
  <si>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</t>
  </si>
  <si>
    <t>Управление культуры Администрации Пуровского района</t>
  </si>
  <si>
    <t>0801.</t>
  </si>
  <si>
    <t>Создание условий для организации досуга и обеспечения жителей поселения услугами организаций культуры</t>
  </si>
  <si>
    <t>Департамент строительства, архитектуры и жилищной политики Администрации Пуровского района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</si>
  <si>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</si>
  <si>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Распределение средств, передаваемых в бюджет района в виде межбюджетных трансфертов из бюджета поселка на исполнение передаваемых полномочий на 2014 год</t>
  </si>
  <si>
    <t>1102.</t>
  </si>
  <si>
    <t>Осуществление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в части проектирования и строительства объектов спортивного назначения</t>
  </si>
  <si>
    <t>Контрольно-счетная палата муниципального образования Пуровский район</t>
  </si>
  <si>
    <t>Осуществление полномочий поселений по проведению внешнего муниципального финансового контроля</t>
  </si>
  <si>
    <t>Подпрограмма "Обеспечение реализации муниципальной программы"</t>
  </si>
  <si>
    <t>Ц</t>
  </si>
  <si>
    <t>01 0 0000</t>
  </si>
  <si>
    <t>01 Ц 0000</t>
  </si>
  <si>
    <t>Глава муниципального образования</t>
  </si>
  <si>
    <t>01 Ц 1101</t>
  </si>
  <si>
    <t>Расходы на выплату персоналу государственных (муниципальных) органов</t>
  </si>
  <si>
    <t>04</t>
  </si>
  <si>
    <t>01 Ц 1104</t>
  </si>
  <si>
    <t>Обеспечение деятельности органов местного самоуправления</t>
  </si>
  <si>
    <t>Уплата налогов, сборов и иных платежей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</si>
  <si>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</si>
  <si>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01 Ц 4201</t>
  </si>
  <si>
    <t>01 Ц 4202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</si>
  <si>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</si>
  <si>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01 Ц 4203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</si>
  <si>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</si>
  <si>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01 Ц 4204</t>
  </si>
  <si>
    <t>11</t>
  </si>
  <si>
    <t>Непрограммные расходы</t>
  </si>
  <si>
    <t>98 0 0000</t>
  </si>
  <si>
    <t>Расходы не отнесенные к муниципальным программам</t>
  </si>
  <si>
    <t>98 9 0000</t>
  </si>
  <si>
    <t>Резервный фонд местной администрации</t>
  </si>
  <si>
    <t>98 9 9007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</si>
  <si>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</si>
  <si>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</si>
  <si>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</si>
  <si>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01 1 0000</t>
  </si>
  <si>
    <t>01 1 9701</t>
  </si>
  <si>
    <t>Владение , пользование и распоряжение имуществом, находящимся в муниципальной собственности</t>
  </si>
  <si>
    <t>01 1 8003</t>
  </si>
  <si>
    <t>01 Ц 7301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</si>
  <si>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</si>
  <si>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</si>
  <si>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 Ц 5118</t>
  </si>
  <si>
    <t>10</t>
  </si>
  <si>
    <t>Обеспечение пожарной безопасности в муниципальном образовании</t>
  </si>
  <si>
    <t>01 1 9703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</si>
  <si>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</si>
  <si>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</si>
  <si>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</si>
  <si>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</si>
  <si>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Обеспечение проведения выборов и референдумов</t>
  </si>
  <si>
    <t>14</t>
  </si>
  <si>
    <t>01 1 8035</t>
  </si>
  <si>
    <t>09</t>
  </si>
  <si>
    <t>01 2 7145</t>
  </si>
  <si>
    <t>05</t>
  </si>
  <si>
    <t>01 2 0000</t>
  </si>
  <si>
    <t>01 2 7132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</si>
  <si>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</si>
  <si>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</si>
  <si>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</si>
  <si>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01 3 0000</t>
  </si>
  <si>
    <t>01 3 8702</t>
  </si>
  <si>
    <t>Культура, кинематография</t>
  </si>
  <si>
    <t>08</t>
  </si>
  <si>
    <t>01 3 4205</t>
  </si>
  <si>
    <t>Формирование, утверждение, исполнение бюджета поселения и контроль за исполнением данного бюджета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</si>
  <si>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</si>
  <si>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</si>
  <si>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01 3 8831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</si>
  <si>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</si>
  <si>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</si>
  <si>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</si>
  <si>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</si>
  <si>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</si>
  <si>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Обеспечение деятельности учреждений культуры (библиотеки)</t>
  </si>
  <si>
    <t>01 3 7113</t>
  </si>
  <si>
    <t>01 3 7112</t>
  </si>
  <si>
    <t>01 3 4206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</si>
  <si>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</si>
  <si>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</si>
  <si>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</si>
  <si>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</si>
  <si>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</si>
  <si>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01 3 8301</t>
  </si>
  <si>
    <t>Обеспечение деятельности учреждений в области физической культуры и спорта</t>
  </si>
  <si>
    <t>01 3 8331</t>
  </si>
  <si>
    <t>01 3 8833</t>
  </si>
  <si>
    <t>01 3 8832</t>
  </si>
  <si>
    <t>Осуществление полномочий поселений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</si>
  <si>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внешнего муниципального финансового контроля</t>
  </si>
  <si>
    <t>98 9 4209</t>
  </si>
  <si>
    <t>540</t>
  </si>
  <si>
    <t>Всего</t>
  </si>
  <si>
    <t>Собрание депутатов муниципального образования поселок Ханымей</t>
  </si>
  <si>
    <t>99</t>
  </si>
  <si>
    <t>Условно утвержденные расходы</t>
  </si>
  <si>
    <t/>
  </si>
  <si>
    <t>999</t>
  </si>
  <si>
    <t>99 0 0000</t>
  </si>
  <si>
    <t>99 9 0000</t>
  </si>
  <si>
    <t>99 9 9999</t>
  </si>
  <si>
    <t>Финансовое обеспечение мероприятий по благоустройству</t>
  </si>
  <si>
    <t>01 2 6435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</si>
  <si>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</si>
  <si>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</si>
  <si>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</si>
  <si>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</si>
  <si>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</si>
  <si>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01 2 6436</t>
  </si>
  <si>
    <t>Проведение мероприятий по благоустройству территорий муниципальных образований</t>
  </si>
  <si>
    <t>01 2 7134</t>
  </si>
  <si>
    <t>Содержание автомобильных дорог общего пользования местного значения</t>
  </si>
  <si>
    <t>01 2 6052</t>
  </si>
  <si>
    <t>01 3 7532</t>
  </si>
  <si>
    <t>Ежемесячное пособие молодым специалистам муниципальных учреждений культуры и искусства</t>
  </si>
  <si>
    <t>01 3 7533</t>
  </si>
  <si>
    <t>Единовременное пособие молодым специалистам муниципальных учреждений культуры и искусства</t>
  </si>
  <si>
    <t>Совершенствование и развитие муниципальной службы</t>
  </si>
  <si>
    <t>Реализация комплекса мер по развитию малого и среднего предпринимательства</t>
  </si>
  <si>
    <t>01 1 6171</t>
  </si>
  <si>
    <t>1</t>
  </si>
  <si>
    <t>120</t>
  </si>
  <si>
    <t>240</t>
  </si>
  <si>
    <t>2</t>
  </si>
  <si>
    <t>3</t>
  </si>
  <si>
    <t>Финансовое обеспечение подготовки и проведения муниципальных выборов</t>
  </si>
  <si>
    <t>98 9 8036</t>
  </si>
  <si>
    <t>01 3 7555</t>
  </si>
  <si>
    <t>01 3 7535</t>
  </si>
  <si>
    <t>01 3 7531</t>
  </si>
  <si>
    <t>98 9 1104</t>
  </si>
  <si>
    <t>Муниципальная программа "Повышение качества жизни населения муниципального образования поселок Ханымей"</t>
  </si>
  <si>
    <t>Муниципальная программа "Повышение качества жизни населения муниципального образования поселок Ханымей "</t>
  </si>
  <si>
    <t>Компенсационная выплата на оздоровление работникам муниципальных учреждений культуры и искусства</t>
  </si>
  <si>
    <t>Социальная поддержка работников муниципальных учреждений, в сфере спортивной направленности</t>
  </si>
  <si>
    <t>Социальная поддержка работников муниципальных учреждений, в сфере культуры и искусства</t>
  </si>
  <si>
    <t>9703</t>
  </si>
  <si>
    <t>9701</t>
  </si>
  <si>
    <t>8003</t>
  </si>
  <si>
    <t>6171</t>
  </si>
  <si>
    <t>8035</t>
  </si>
  <si>
    <t>7145</t>
  </si>
  <si>
    <t>6052</t>
  </si>
  <si>
    <t>7132</t>
  </si>
  <si>
    <t>6436</t>
  </si>
  <si>
    <t>7134</t>
  </si>
  <si>
    <t>6435</t>
  </si>
  <si>
    <t>8702</t>
  </si>
  <si>
    <t>4205</t>
  </si>
  <si>
    <t>8831</t>
  </si>
  <si>
    <t>7113</t>
  </si>
  <si>
    <t>8832</t>
  </si>
  <si>
    <t>8833</t>
  </si>
  <si>
    <t>7112</t>
  </si>
  <si>
    <t>7531</t>
  </si>
  <si>
    <t>7535</t>
  </si>
  <si>
    <t>7532</t>
  </si>
  <si>
    <t>7533</t>
  </si>
  <si>
    <t>7555</t>
  </si>
  <si>
    <t>8301</t>
  </si>
  <si>
    <t>8331</t>
  </si>
  <si>
    <t>4206</t>
  </si>
  <si>
    <t>7301</t>
  </si>
  <si>
    <t>5118</t>
  </si>
  <si>
    <t>98</t>
  </si>
  <si>
    <t>9</t>
  </si>
  <si>
    <t>1104</t>
  </si>
  <si>
    <t>9007</t>
  </si>
  <si>
    <t>8036</t>
  </si>
  <si>
    <t>9999</t>
  </si>
  <si>
    <t>к решению Собрания депутатов</t>
  </si>
  <si>
    <t>от 23 декабря 2013 года № 76</t>
  </si>
  <si>
    <t>от 23 декабря 2013 года №  76</t>
  </si>
  <si>
    <t>Приложение 5</t>
  </si>
  <si>
    <t>Приложение 7 
к решению Собрания депутатов                                                                       муниципального образования
поселок Ханымей 
от 23 декабря 2013 года № 76</t>
  </si>
  <si>
    <t>Приложение 8
к решению Собрания депутатов
муниципального образования
поселок Ханымей 
от 23 декабря 2013 года № 76</t>
  </si>
  <si>
    <t>Приложение 9</t>
  </si>
  <si>
    <t>Приложение 13
к решению Собрания депутатов                                                                       муниципального образования
поселок Ханымей 
от 23 декабря 2013 года № 76</t>
  </si>
  <si>
    <t>Реализация мероприятий, направленных на развитие библиотечного и музейного дела</t>
  </si>
  <si>
    <t>Реализация мероприятий, направленных на развитие профессионального искусства и народного творчества</t>
  </si>
  <si>
    <t>Владение, пользование и распоряжение имуществом, находящимся в муниципальной собственности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</si>
</sst>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;[Red]\-000;&quot;&quot;"/>
    <numFmt numFmtId="182" formatCode="#,##0;[Red]\-#,##0;&quot; &quot;"/>
    <numFmt numFmtId="183" formatCode="0000000;[Red]\-0000000;&quot;&quot;"/>
    <numFmt numFmtId="184" formatCode="_(* #,##0.0_);_(* \(#,##0.0\);_(* &quot;-&quot;??_);_(@_)"/>
    <numFmt numFmtId="185" formatCode="_(* #,##0_);_(* \(#,##0\);_(* &quot;-&quot;??_);_(@_)"/>
    <numFmt numFmtId="186" formatCode="0000000"/>
    <numFmt numFmtId="187" formatCode="000"/>
    <numFmt numFmtId="188" formatCode="0000"/>
    <numFmt numFmtId="189" formatCode="00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21">
      <alignment/>
      <protection/>
    </xf>
    <xf numFmtId="0" fontId="3" fillId="0" borderId="0" xfId="23" applyFont="1" applyAlignment="1">
      <alignment horizontal="right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/>
      <protection/>
    </xf>
    <xf numFmtId="181" fontId="3" fillId="0" borderId="1" xfId="20" applyNumberFormat="1" applyFont="1" applyFill="1" applyBorder="1" applyAlignment="1" applyProtection="1">
      <alignment vertical="center" wrapText="1"/>
      <protection hidden="1"/>
    </xf>
    <xf numFmtId="181" fontId="6" fillId="0" borderId="1" xfId="20" applyNumberFormat="1" applyFont="1" applyFill="1" applyBorder="1" applyAlignment="1" applyProtection="1">
      <alignment vertical="center" wrapText="1"/>
      <protection hidden="1"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3" fillId="0" borderId="1" xfId="21" applyFont="1" applyFill="1" applyBorder="1" applyAlignment="1">
      <alignment vertical="center" wrapText="1"/>
      <protection/>
    </xf>
    <xf numFmtId="3" fontId="3" fillId="0" borderId="1" xfId="22" applyNumberFormat="1" applyFont="1" applyFill="1" applyBorder="1" applyAlignment="1">
      <alignment horizontal="center" vertical="center"/>
      <protection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22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0" fillId="0" borderId="0" xfId="20">
      <alignment/>
      <protection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0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20" applyBorder="1">
      <alignment/>
      <protection/>
    </xf>
    <xf numFmtId="0" fontId="5" fillId="0" borderId="1" xfId="20" applyNumberFormat="1" applyFont="1" applyFill="1" applyBorder="1" applyAlignment="1" applyProtection="1">
      <alignment horizontal="center"/>
      <protection hidden="1"/>
    </xf>
    <xf numFmtId="180" fontId="1" fillId="0" borderId="1" xfId="20" applyNumberFormat="1" applyFont="1" applyFill="1" applyBorder="1" applyAlignment="1" applyProtection="1">
      <alignment horizontal="center"/>
      <protection hidden="1"/>
    </xf>
    <xf numFmtId="181" fontId="1" fillId="0" borderId="1" xfId="20" applyNumberFormat="1" applyFont="1" applyFill="1" applyBorder="1" applyAlignment="1" applyProtection="1">
      <alignment wrapText="1"/>
      <protection hidden="1"/>
    </xf>
    <xf numFmtId="182" fontId="1" fillId="0" borderId="1" xfId="20" applyNumberFormat="1" applyFont="1" applyFill="1" applyBorder="1" applyAlignment="1" applyProtection="1">
      <alignment/>
      <protection hidden="1"/>
    </xf>
    <xf numFmtId="180" fontId="3" fillId="0" borderId="1" xfId="20" applyNumberFormat="1" applyFont="1" applyFill="1" applyBorder="1" applyAlignment="1" applyProtection="1">
      <alignment horizontal="center"/>
      <protection hidden="1"/>
    </xf>
    <xf numFmtId="181" fontId="3" fillId="0" borderId="1" xfId="20" applyNumberFormat="1" applyFont="1" applyFill="1" applyBorder="1" applyAlignment="1" applyProtection="1">
      <alignment wrapText="1"/>
      <protection hidden="1"/>
    </xf>
    <xf numFmtId="182" fontId="3" fillId="0" borderId="1" xfId="20" applyNumberFormat="1" applyFont="1" applyFill="1" applyBorder="1" applyAlignment="1" applyProtection="1">
      <alignment/>
      <protection hidden="1"/>
    </xf>
    <xf numFmtId="181" fontId="3" fillId="0" borderId="2" xfId="20" applyNumberFormat="1" applyFont="1" applyFill="1" applyBorder="1" applyAlignment="1" applyProtection="1">
      <alignment wrapText="1"/>
      <protection hidden="1"/>
    </xf>
    <xf numFmtId="181" fontId="6" fillId="0" borderId="1" xfId="20" applyNumberFormat="1" applyFont="1" applyFill="1" applyBorder="1" applyAlignment="1" applyProtection="1">
      <alignment wrapText="1"/>
      <protection hidden="1"/>
    </xf>
    <xf numFmtId="181" fontId="6" fillId="0" borderId="1" xfId="19" applyNumberFormat="1" applyFont="1" applyFill="1" applyBorder="1" applyAlignment="1" applyProtection="1">
      <alignment wrapText="1"/>
      <protection hidden="1"/>
    </xf>
    <xf numFmtId="180" fontId="1" fillId="0" borderId="1" xfId="18" applyNumberFormat="1" applyFont="1" applyFill="1" applyBorder="1" applyAlignment="1" applyProtection="1">
      <alignment horizontal="center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/>
      <protection hidden="1"/>
    </xf>
    <xf numFmtId="0" fontId="0" fillId="0" borderId="0" xfId="20" applyFont="1" applyBorder="1">
      <alignment/>
      <protection/>
    </xf>
    <xf numFmtId="180" fontId="3" fillId="0" borderId="1" xfId="18" applyNumberFormat="1" applyFont="1" applyFill="1" applyBorder="1" applyAlignment="1" applyProtection="1">
      <alignment horizontal="center"/>
      <protection hidden="1"/>
    </xf>
    <xf numFmtId="182" fontId="3" fillId="0" borderId="1" xfId="18" applyNumberFormat="1" applyFont="1" applyFill="1" applyBorder="1" applyAlignment="1" applyProtection="1">
      <alignment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0" fontId="1" fillId="0" borderId="1" xfId="18" applyNumberFormat="1" applyFont="1" applyFill="1" applyBorder="1" applyAlignment="1" applyProtection="1">
      <alignment horizontal="center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/>
      <protection hidden="1"/>
    </xf>
    <xf numFmtId="180" fontId="3" fillId="0" borderId="1" xfId="18" applyNumberFormat="1" applyFont="1" applyFill="1" applyBorder="1" applyAlignment="1" applyProtection="1">
      <alignment horizontal="center"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2" fontId="3" fillId="0" borderId="1" xfId="18" applyNumberFormat="1" applyFont="1" applyFill="1" applyBorder="1" applyAlignment="1" applyProtection="1">
      <alignment/>
      <protection hidden="1"/>
    </xf>
    <xf numFmtId="0" fontId="0" fillId="0" borderId="0" xfId="20" applyFont="1">
      <alignment/>
      <protection/>
    </xf>
    <xf numFmtId="0" fontId="1" fillId="0" borderId="1" xfId="20" applyNumberFormat="1" applyFont="1" applyFill="1" applyBorder="1" applyAlignment="1" applyProtection="1">
      <alignment/>
      <protection hidden="1"/>
    </xf>
    <xf numFmtId="0" fontId="3" fillId="0" borderId="1" xfId="20" applyFont="1" applyFill="1" applyBorder="1" applyAlignment="1" applyProtection="1">
      <alignment/>
      <protection hidden="1"/>
    </xf>
    <xf numFmtId="38" fontId="1" fillId="0" borderId="1" xfId="20" applyNumberFormat="1" applyFont="1" applyFill="1" applyBorder="1" applyAlignment="1" applyProtection="1">
      <alignment horizontal="right"/>
      <protection hidden="1"/>
    </xf>
    <xf numFmtId="182" fontId="0" fillId="0" borderId="0" xfId="20" applyNumberFormat="1" applyBorder="1">
      <alignment/>
      <protection/>
    </xf>
    <xf numFmtId="0" fontId="3" fillId="0" borderId="0" xfId="20" applyFont="1" applyFill="1" applyAlignment="1" applyProtection="1">
      <alignment/>
      <protection hidden="1"/>
    </xf>
    <xf numFmtId="38" fontId="3" fillId="0" borderId="0" xfId="20" applyNumberFormat="1" applyFont="1" applyFill="1" applyAlignment="1" applyProtection="1">
      <alignment/>
      <protection hidden="1"/>
    </xf>
    <xf numFmtId="38" fontId="0" fillId="0" borderId="0" xfId="20" applyNumberFormat="1" applyBorder="1">
      <alignment/>
      <protection/>
    </xf>
    <xf numFmtId="182" fontId="3" fillId="0" borderId="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vertical="center" wrapText="1"/>
      <protection hidden="1"/>
    </xf>
    <xf numFmtId="180" fontId="1" fillId="0" borderId="1" xfId="20" applyNumberFormat="1" applyFont="1" applyFill="1" applyBorder="1" applyAlignment="1" applyProtection="1">
      <alignment horizontal="center" vertical="center"/>
      <protection hidden="1"/>
    </xf>
    <xf numFmtId="180" fontId="3" fillId="0" borderId="1" xfId="20" applyNumberFormat="1" applyFont="1" applyFill="1" applyBorder="1" applyAlignment="1" applyProtection="1">
      <alignment horizontal="center" vertical="center"/>
      <protection hidden="1"/>
    </xf>
    <xf numFmtId="3" fontId="0" fillId="0" borderId="0" xfId="20" applyNumberFormat="1">
      <alignment/>
      <protection/>
    </xf>
    <xf numFmtId="181" fontId="3" fillId="0" borderId="1" xfId="19" applyNumberFormat="1" applyFont="1" applyFill="1" applyBorder="1" applyAlignment="1" applyProtection="1">
      <alignment wrapText="1"/>
      <protection hidden="1"/>
    </xf>
    <xf numFmtId="180" fontId="1" fillId="0" borderId="1" xfId="20" applyNumberFormat="1" applyFont="1" applyFill="1" applyBorder="1" applyAlignment="1" applyProtection="1">
      <alignment horizontal="center" vertical="center"/>
      <protection hidden="1"/>
    </xf>
    <xf numFmtId="181" fontId="1" fillId="0" borderId="1" xfId="20" applyNumberFormat="1" applyFont="1" applyFill="1" applyBorder="1" applyAlignment="1" applyProtection="1">
      <alignment wrapText="1"/>
      <protection hidden="1"/>
    </xf>
    <xf numFmtId="180" fontId="3" fillId="0" borderId="1" xfId="20" applyNumberFormat="1" applyFont="1" applyFill="1" applyBorder="1" applyAlignment="1" applyProtection="1">
      <alignment horizontal="center" vertical="center"/>
      <protection hidden="1"/>
    </xf>
    <xf numFmtId="181" fontId="3" fillId="0" borderId="1" xfId="20" applyNumberFormat="1" applyFont="1" applyFill="1" applyBorder="1" applyAlignment="1" applyProtection="1">
      <alignment wrapText="1"/>
      <protection hidden="1"/>
    </xf>
    <xf numFmtId="38" fontId="0" fillId="0" borderId="0" xfId="20" applyNumberFormat="1">
      <alignment/>
      <protection/>
    </xf>
    <xf numFmtId="0" fontId="5" fillId="0" borderId="0" xfId="0" applyFont="1" applyAlignment="1">
      <alignment horizontal="right"/>
    </xf>
    <xf numFmtId="0" fontId="0" fillId="0" borderId="0" xfId="20" applyFill="1">
      <alignment/>
      <protection/>
    </xf>
    <xf numFmtId="0" fontId="8" fillId="0" borderId="1" xfId="20" applyFont="1" applyFill="1" applyBorder="1" applyAlignment="1">
      <alignment horizontal="center" vertical="center"/>
      <protection/>
    </xf>
    <xf numFmtId="0" fontId="0" fillId="0" borderId="1" xfId="20" applyFill="1" applyBorder="1" applyAlignment="1">
      <alignment horizontal="center"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0" fontId="1" fillId="0" borderId="1" xfId="20" applyFont="1" applyFill="1" applyBorder="1">
      <alignment/>
      <protection/>
    </xf>
    <xf numFmtId="3" fontId="1" fillId="0" borderId="1" xfId="20" applyNumberFormat="1" applyFont="1" applyFill="1" applyBorder="1">
      <alignment/>
      <protection/>
    </xf>
    <xf numFmtId="0" fontId="1" fillId="0" borderId="1" xfId="20" applyFont="1" applyFill="1" applyBorder="1">
      <alignment/>
      <protection/>
    </xf>
    <xf numFmtId="38" fontId="0" fillId="0" borderId="0" xfId="20" applyNumberFormat="1" applyFill="1">
      <alignment/>
      <protection/>
    </xf>
    <xf numFmtId="182" fontId="0" fillId="0" borderId="0" xfId="20" applyNumberForma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0" xfId="19" applyFont="1" applyFill="1" applyProtection="1">
      <alignment/>
      <protection hidden="1"/>
    </xf>
    <xf numFmtId="0" fontId="3" fillId="0" borderId="0" xfId="19" applyNumberFormat="1" applyFont="1" applyFill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0" fontId="1" fillId="0" borderId="0" xfId="19" applyNumberFormat="1" applyFont="1" applyFill="1" applyAlignment="1" applyProtection="1">
      <alignment horizontal="centerContinuous"/>
      <protection hidden="1"/>
    </xf>
    <xf numFmtId="0" fontId="3" fillId="0" borderId="0" xfId="19" applyNumberFormat="1" applyFont="1" applyFill="1" applyAlignment="1" applyProtection="1">
      <alignment horizontal="center"/>
      <protection hidden="1"/>
    </xf>
    <xf numFmtId="0" fontId="8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9" applyNumberFormat="1" applyFont="1" applyFill="1" applyBorder="1" applyAlignment="1" applyProtection="1">
      <alignment horizontal="center"/>
      <protection hidden="1"/>
    </xf>
    <xf numFmtId="0" fontId="4" fillId="0" borderId="1" xfId="19" applyNumberFormat="1" applyFont="1" applyFill="1" applyBorder="1" applyAlignment="1" applyProtection="1">
      <alignment horizontal="center" vertical="center" wrapText="1"/>
      <protection hidden="1"/>
    </xf>
    <xf numFmtId="181" fontId="1" fillId="0" borderId="1" xfId="19" applyNumberFormat="1" applyFont="1" applyFill="1" applyBorder="1" applyAlignment="1" applyProtection="1">
      <alignment wrapText="1"/>
      <protection hidden="1"/>
    </xf>
    <xf numFmtId="182" fontId="1" fillId="0" borderId="1" xfId="19" applyNumberFormat="1" applyFont="1" applyFill="1" applyBorder="1" applyAlignment="1" applyProtection="1">
      <alignment horizontal="center"/>
      <protection hidden="1"/>
    </xf>
    <xf numFmtId="182" fontId="3" fillId="0" borderId="1" xfId="19" applyNumberFormat="1" applyFont="1" applyFill="1" applyBorder="1" applyAlignment="1" applyProtection="1">
      <alignment horizontal="center"/>
      <protection hidden="1"/>
    </xf>
    <xf numFmtId="181" fontId="1" fillId="0" borderId="1" xfId="19" applyNumberFormat="1" applyFont="1" applyFill="1" applyBorder="1" applyAlignment="1" applyProtection="1">
      <alignment wrapText="1"/>
      <protection hidden="1"/>
    </xf>
    <xf numFmtId="182" fontId="1" fillId="0" borderId="1" xfId="19" applyNumberFormat="1" applyFont="1" applyFill="1" applyBorder="1" applyAlignment="1" applyProtection="1">
      <alignment horizontal="center"/>
      <protection hidden="1"/>
    </xf>
    <xf numFmtId="181" fontId="3" fillId="0" borderId="1" xfId="19" applyNumberFormat="1" applyFont="1" applyFill="1" applyBorder="1" applyAlignment="1" applyProtection="1">
      <alignment wrapText="1"/>
      <protection hidden="1"/>
    </xf>
    <xf numFmtId="182" fontId="3" fillId="0" borderId="1" xfId="19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183" fontId="3" fillId="0" borderId="0" xfId="19" applyNumberFormat="1" applyFont="1" applyFill="1" applyBorder="1" applyAlignment="1" applyProtection="1">
      <alignment/>
      <protection hidden="1"/>
    </xf>
    <xf numFmtId="181" fontId="3" fillId="0" borderId="0" xfId="19" applyNumberFormat="1" applyFont="1" applyFill="1" applyBorder="1" applyAlignment="1" applyProtection="1">
      <alignment/>
      <protection hidden="1"/>
    </xf>
    <xf numFmtId="181" fontId="3" fillId="0" borderId="0" xfId="19" applyNumberFormat="1" applyFont="1" applyFill="1" applyBorder="1" applyAlignment="1" applyProtection="1">
      <alignment wrapText="1"/>
      <protection hidden="1"/>
    </xf>
    <xf numFmtId="182" fontId="3" fillId="0" borderId="0" xfId="19" applyNumberFormat="1" applyFont="1" applyFill="1" applyBorder="1" applyAlignment="1" applyProtection="1">
      <alignment horizontal="center"/>
      <protection hidden="1"/>
    </xf>
    <xf numFmtId="183" fontId="1" fillId="0" borderId="0" xfId="19" applyNumberFormat="1" applyFont="1" applyFill="1" applyBorder="1" applyAlignment="1" applyProtection="1">
      <alignment/>
      <protection hidden="1"/>
    </xf>
    <xf numFmtId="181" fontId="1" fillId="0" borderId="0" xfId="19" applyNumberFormat="1" applyFont="1" applyFill="1" applyBorder="1" applyAlignment="1" applyProtection="1">
      <alignment/>
      <protection hidden="1"/>
    </xf>
    <xf numFmtId="181" fontId="1" fillId="0" borderId="0" xfId="19" applyNumberFormat="1" applyFont="1" applyFill="1" applyBorder="1" applyAlignment="1" applyProtection="1">
      <alignment wrapText="1"/>
      <protection hidden="1"/>
    </xf>
    <xf numFmtId="182" fontId="1" fillId="0" borderId="0" xfId="19" applyNumberFormat="1" applyFont="1" applyFill="1" applyBorder="1" applyAlignment="1" applyProtection="1">
      <alignment horizontal="center"/>
      <protection hidden="1"/>
    </xf>
    <xf numFmtId="183" fontId="1" fillId="0" borderId="0" xfId="19" applyNumberFormat="1" applyFont="1" applyFill="1" applyBorder="1" applyAlignment="1" applyProtection="1">
      <alignment/>
      <protection hidden="1"/>
    </xf>
    <xf numFmtId="181" fontId="1" fillId="0" borderId="0" xfId="19" applyNumberFormat="1" applyFont="1" applyFill="1" applyBorder="1" applyAlignment="1" applyProtection="1">
      <alignment/>
      <protection hidden="1"/>
    </xf>
    <xf numFmtId="181" fontId="1" fillId="0" borderId="0" xfId="19" applyNumberFormat="1" applyFont="1" applyFill="1" applyBorder="1" applyAlignment="1" applyProtection="1">
      <alignment wrapText="1"/>
      <protection hidden="1"/>
    </xf>
    <xf numFmtId="182" fontId="1" fillId="0" borderId="0" xfId="19" applyNumberFormat="1" applyFont="1" applyFill="1" applyBorder="1" applyAlignment="1" applyProtection="1">
      <alignment horizontal="center"/>
      <protection hidden="1"/>
    </xf>
    <xf numFmtId="180" fontId="3" fillId="0" borderId="0" xfId="19" applyNumberFormat="1" applyFont="1" applyFill="1" applyBorder="1" applyAlignment="1" applyProtection="1">
      <alignment/>
      <protection hidden="1"/>
    </xf>
    <xf numFmtId="180" fontId="1" fillId="0" borderId="0" xfId="19" applyNumberFormat="1" applyFont="1" applyFill="1" applyBorder="1" applyAlignment="1" applyProtection="1">
      <alignment/>
      <protection hidden="1"/>
    </xf>
    <xf numFmtId="180" fontId="1" fillId="0" borderId="0" xfId="19" applyNumberFormat="1" applyFont="1" applyFill="1" applyBorder="1" applyAlignment="1" applyProtection="1">
      <alignment/>
      <protection hidden="1"/>
    </xf>
    <xf numFmtId="181" fontId="1" fillId="0" borderId="0" xfId="19" applyNumberFormat="1" applyFont="1" applyFill="1" applyBorder="1" applyAlignment="1" applyProtection="1">
      <alignment wrapText="1"/>
      <protection hidden="1"/>
    </xf>
    <xf numFmtId="182" fontId="1" fillId="0" borderId="0" xfId="19" applyNumberFormat="1" applyFont="1" applyFill="1" applyBorder="1" applyAlignment="1" applyProtection="1">
      <alignment horizontal="center"/>
      <protection hidden="1"/>
    </xf>
    <xf numFmtId="0" fontId="1" fillId="0" borderId="0" xfId="19" applyNumberFormat="1" applyFont="1" applyFill="1" applyBorder="1" applyAlignment="1" applyProtection="1">
      <alignment/>
      <protection hidden="1"/>
    </xf>
    <xf numFmtId="0" fontId="3" fillId="0" borderId="0" xfId="19" applyNumberFormat="1" applyFont="1" applyFill="1" applyBorder="1" applyAlignment="1" applyProtection="1">
      <alignment/>
      <protection hidden="1"/>
    </xf>
    <xf numFmtId="49" fontId="3" fillId="0" borderId="0" xfId="19" applyNumberFormat="1" applyFont="1" applyFill="1" applyBorder="1" applyAlignment="1" applyProtection="1">
      <alignment horizontal="right"/>
      <protection hidden="1"/>
    </xf>
    <xf numFmtId="182" fontId="3" fillId="0" borderId="0" xfId="19" applyNumberFormat="1" applyFont="1" applyFill="1" applyBorder="1" applyAlignment="1" applyProtection="1">
      <alignment horizontal="center"/>
      <protection hidden="1"/>
    </xf>
    <xf numFmtId="0" fontId="3" fillId="0" borderId="0" xfId="19" applyNumberFormat="1" applyFont="1" applyFill="1" applyBorder="1" applyAlignment="1" applyProtection="1">
      <alignment wrapText="1"/>
      <protection hidden="1"/>
    </xf>
    <xf numFmtId="0" fontId="3" fillId="0" borderId="0" xfId="19" applyFont="1" applyFill="1" applyBorder="1" applyAlignment="1" applyProtection="1">
      <alignment/>
      <protection hidden="1"/>
    </xf>
    <xf numFmtId="38" fontId="1" fillId="0" borderId="0" xfId="19" applyNumberFormat="1" applyFont="1" applyFill="1" applyBorder="1" applyAlignment="1" applyProtection="1">
      <alignment horizontal="center"/>
      <protection hidden="1"/>
    </xf>
    <xf numFmtId="0" fontId="3" fillId="0" borderId="0" xfId="19" applyFont="1" applyFill="1" applyAlignment="1" applyProtection="1">
      <alignment/>
      <protection hidden="1"/>
    </xf>
    <xf numFmtId="0" fontId="3" fillId="0" borderId="0" xfId="19" applyFont="1" applyFill="1" applyAlignment="1" applyProtection="1">
      <alignment horizontal="center"/>
      <protection hidden="1"/>
    </xf>
    <xf numFmtId="0" fontId="0" fillId="0" borderId="0" xfId="19" applyFill="1" applyAlignment="1">
      <alignment horizontal="center"/>
      <protection/>
    </xf>
    <xf numFmtId="183" fontId="3" fillId="0" borderId="1" xfId="19" applyNumberFormat="1" applyFont="1" applyFill="1" applyBorder="1" applyAlignment="1" applyProtection="1">
      <alignment/>
      <protection hidden="1"/>
    </xf>
    <xf numFmtId="181" fontId="3" fillId="0" borderId="1" xfId="19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186" fontId="3" fillId="0" borderId="1" xfId="18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181" fontId="3" fillId="0" borderId="1" xfId="20" applyNumberFormat="1" applyFont="1" applyFill="1" applyBorder="1" applyAlignment="1" applyProtection="1">
      <alignment vertical="center" wrapText="1"/>
      <protection hidden="1"/>
    </xf>
    <xf numFmtId="0" fontId="3" fillId="0" borderId="1" xfId="20" applyNumberFormat="1" applyFont="1" applyFill="1" applyBorder="1" applyAlignment="1" applyProtection="1">
      <alignment/>
      <protection hidden="1"/>
    </xf>
    <xf numFmtId="187" fontId="3" fillId="0" borderId="1" xfId="18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>
      <alignment/>
    </xf>
    <xf numFmtId="185" fontId="3" fillId="2" borderId="1" xfId="26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1" xfId="19" applyNumberFormat="1" applyFont="1" applyFill="1" applyBorder="1" applyAlignment="1" applyProtection="1">
      <alignment/>
      <protection hidden="1"/>
    </xf>
    <xf numFmtId="0" fontId="1" fillId="0" borderId="1" xfId="19" applyNumberFormat="1" applyFont="1" applyFill="1" applyBorder="1" applyAlignment="1" applyProtection="1">
      <alignment wrapText="1"/>
      <protection hidden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5" fontId="3" fillId="0" borderId="0" xfId="26" applyNumberFormat="1" applyFont="1" applyFill="1" applyAlignment="1">
      <alignment horizontal="center"/>
    </xf>
    <xf numFmtId="185" fontId="3" fillId="0" borderId="0" xfId="26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85" fontId="3" fillId="0" borderId="1" xfId="26" applyNumberFormat="1" applyFont="1" applyFill="1" applyBorder="1" applyAlignment="1">
      <alignment horizontal="center"/>
    </xf>
    <xf numFmtId="185" fontId="1" fillId="0" borderId="1" xfId="26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85" fontId="1" fillId="0" borderId="1" xfId="26" applyNumberFormat="1" applyFont="1" applyFill="1" applyBorder="1" applyAlignment="1">
      <alignment/>
    </xf>
    <xf numFmtId="185" fontId="3" fillId="0" borderId="1" xfId="26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5" fontId="1" fillId="2" borderId="1" xfId="26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81" fontId="3" fillId="2" borderId="1" xfId="20" applyNumberFormat="1" applyFont="1" applyFill="1" applyBorder="1" applyAlignment="1" applyProtection="1">
      <alignment wrapText="1"/>
      <protection hidden="1"/>
    </xf>
    <xf numFmtId="181" fontId="6" fillId="2" borderId="1" xfId="20" applyNumberFormat="1" applyFont="1" applyFill="1" applyBorder="1" applyAlignment="1" applyProtection="1">
      <alignment wrapText="1"/>
      <protection hidden="1"/>
    </xf>
    <xf numFmtId="49" fontId="3" fillId="2" borderId="1" xfId="26" applyNumberFormat="1" applyFont="1" applyFill="1" applyBorder="1" applyAlignment="1">
      <alignment horizontal="center"/>
    </xf>
    <xf numFmtId="186" fontId="3" fillId="2" borderId="1" xfId="18" applyNumberFormat="1" applyFont="1" applyFill="1" applyBorder="1" applyAlignment="1" applyProtection="1">
      <alignment wrapText="1"/>
      <protection hidden="1"/>
    </xf>
    <xf numFmtId="187" fontId="3" fillId="2" borderId="1" xfId="18" applyNumberFormat="1" applyFont="1" applyFill="1" applyBorder="1" applyAlignment="1" applyProtection="1">
      <alignment wrapText="1"/>
      <protection hidden="1"/>
    </xf>
    <xf numFmtId="187" fontId="5" fillId="2" borderId="1" xfId="18" applyNumberFormat="1" applyFont="1" applyFill="1" applyBorder="1" applyAlignment="1" applyProtection="1">
      <alignment horizontal="right"/>
      <protection hidden="1"/>
    </xf>
    <xf numFmtId="185" fontId="1" fillId="2" borderId="1" xfId="0" applyNumberFormat="1" applyFont="1" applyFill="1" applyBorder="1" applyAlignment="1">
      <alignment/>
    </xf>
    <xf numFmtId="185" fontId="3" fillId="0" borderId="1" xfId="0" applyNumberFormat="1" applyFont="1" applyFill="1" applyBorder="1" applyAlignment="1">
      <alignment/>
    </xf>
    <xf numFmtId="185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185" fontId="3" fillId="0" borderId="0" xfId="0" applyNumberFormat="1" applyFont="1" applyAlignment="1">
      <alignment/>
    </xf>
    <xf numFmtId="185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8" fontId="3" fillId="2" borderId="1" xfId="18" applyNumberFormat="1" applyFont="1" applyFill="1" applyBorder="1" applyAlignment="1" applyProtection="1">
      <alignment wrapText="1"/>
      <protection hidden="1"/>
    </xf>
    <xf numFmtId="189" fontId="3" fillId="2" borderId="1" xfId="18" applyNumberFormat="1" applyFont="1" applyFill="1" applyBorder="1" applyAlignment="1" applyProtection="1">
      <alignment horizontal="left"/>
      <protection hidden="1"/>
    </xf>
    <xf numFmtId="186" fontId="3" fillId="2" borderId="1" xfId="18" applyNumberFormat="1" applyFont="1" applyFill="1" applyBorder="1" applyAlignment="1" applyProtection="1">
      <alignment horizontal="right"/>
      <protection hidden="1"/>
    </xf>
    <xf numFmtId="187" fontId="3" fillId="2" borderId="1" xfId="18" applyNumberFormat="1" applyFont="1" applyFill="1" applyBorder="1" applyAlignment="1" applyProtection="1">
      <alignment horizontal="right"/>
      <protection hidden="1"/>
    </xf>
    <xf numFmtId="185" fontId="3" fillId="0" borderId="0" xfId="26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5" fontId="3" fillId="2" borderId="1" xfId="26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20" applyNumberFormat="1" applyFont="1" applyFill="1" applyAlignment="1" applyProtection="1">
      <alignment horizontal="center" wrapText="1"/>
      <protection hidden="1"/>
    </xf>
    <xf numFmtId="180" fontId="1" fillId="0" borderId="0" xfId="19" applyNumberFormat="1" applyFont="1" applyFill="1" applyBorder="1" applyAlignment="1" applyProtection="1">
      <alignment horizontal="center"/>
      <protection hidden="1"/>
    </xf>
    <xf numFmtId="180" fontId="1" fillId="0" borderId="0" xfId="19" applyNumberFormat="1" applyFont="1" applyFill="1" applyBorder="1" applyAlignment="1" applyProtection="1">
      <alignment horizontal="center"/>
      <protection hidden="1"/>
    </xf>
    <xf numFmtId="180" fontId="3" fillId="0" borderId="0" xfId="19" applyNumberFormat="1" applyFont="1" applyFill="1" applyBorder="1" applyAlignment="1" applyProtection="1">
      <alignment horizontal="center"/>
      <protection hidden="1"/>
    </xf>
    <xf numFmtId="180" fontId="3" fillId="0" borderId="3" xfId="19" applyNumberFormat="1" applyFont="1" applyFill="1" applyBorder="1" applyAlignment="1" applyProtection="1">
      <alignment horizontal="center"/>
      <protection hidden="1"/>
    </xf>
    <xf numFmtId="180" fontId="3" fillId="0" borderId="4" xfId="19" applyNumberFormat="1" applyFont="1" applyFill="1" applyBorder="1" applyAlignment="1" applyProtection="1">
      <alignment horizontal="center"/>
      <protection hidden="1"/>
    </xf>
    <xf numFmtId="180" fontId="3" fillId="0" borderId="5" xfId="19" applyNumberFormat="1" applyFont="1" applyFill="1" applyBorder="1" applyAlignment="1" applyProtection="1">
      <alignment horizontal="center"/>
      <protection hidden="1"/>
    </xf>
    <xf numFmtId="180" fontId="3" fillId="0" borderId="1" xfId="19" applyNumberFormat="1" applyFont="1" applyFill="1" applyBorder="1" applyAlignment="1" applyProtection="1">
      <alignment horizontal="center"/>
      <protection hidden="1"/>
    </xf>
    <xf numFmtId="180" fontId="1" fillId="0" borderId="3" xfId="19" applyNumberFormat="1" applyFont="1" applyFill="1" applyBorder="1" applyAlignment="1" applyProtection="1">
      <alignment horizontal="center"/>
      <protection hidden="1"/>
    </xf>
    <xf numFmtId="180" fontId="1" fillId="0" borderId="4" xfId="19" applyNumberFormat="1" applyFont="1" applyFill="1" applyBorder="1" applyAlignment="1" applyProtection="1">
      <alignment horizontal="center"/>
      <protection hidden="1"/>
    </xf>
    <xf numFmtId="180" fontId="1" fillId="0" borderId="5" xfId="19" applyNumberFormat="1" applyFont="1" applyFill="1" applyBorder="1" applyAlignment="1" applyProtection="1">
      <alignment horizontal="center"/>
      <protection hidden="1"/>
    </xf>
    <xf numFmtId="0" fontId="8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9" applyNumberFormat="1" applyFont="1" applyFill="1" applyBorder="1" applyAlignment="1" applyProtection="1">
      <alignment horizontal="center"/>
      <protection hidden="1"/>
    </xf>
    <xf numFmtId="0" fontId="4" fillId="0" borderId="4" xfId="19" applyNumberFormat="1" applyFont="1" applyFill="1" applyBorder="1" applyAlignment="1" applyProtection="1">
      <alignment horizontal="center"/>
      <protection hidden="1"/>
    </xf>
    <xf numFmtId="0" fontId="4" fillId="0" borderId="5" xfId="19" applyNumberFormat="1" applyFont="1" applyFill="1" applyBorder="1" applyAlignment="1" applyProtection="1">
      <alignment horizontal="center"/>
      <protection hidden="1"/>
    </xf>
    <xf numFmtId="181" fontId="1" fillId="0" borderId="3" xfId="19" applyNumberFormat="1" applyFont="1" applyFill="1" applyBorder="1" applyAlignment="1" applyProtection="1">
      <alignment horizontal="center"/>
      <protection hidden="1"/>
    </xf>
    <xf numFmtId="181" fontId="1" fillId="0" borderId="4" xfId="19" applyNumberFormat="1" applyFont="1" applyFill="1" applyBorder="1" applyAlignment="1" applyProtection="1">
      <alignment horizontal="center"/>
      <protection hidden="1"/>
    </xf>
    <xf numFmtId="181" fontId="1" fillId="0" borderId="5" xfId="19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right" vertical="center" wrapText="1"/>
      <protection hidden="1"/>
    </xf>
    <xf numFmtId="0" fontId="1" fillId="0" borderId="0" xfId="19" applyNumberFormat="1" applyFont="1" applyFill="1" applyAlignment="1" applyProtection="1">
      <alignment horizontal="center" wrapText="1"/>
      <protection hidden="1"/>
    </xf>
    <xf numFmtId="0" fontId="1" fillId="0" borderId="6" xfId="19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20" applyNumberFormat="1" applyFont="1" applyFill="1" applyAlignment="1" applyProtection="1">
      <alignment horizontal="right" wrapText="1"/>
      <protection hidden="1"/>
    </xf>
    <xf numFmtId="0" fontId="1" fillId="0" borderId="0" xfId="23" applyFont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4">
    <cellStyle name="Normal" xfId="0"/>
    <cellStyle name="Hyperlink" xfId="15"/>
    <cellStyle name="Currency" xfId="16"/>
    <cellStyle name="Currency [0]" xfId="17"/>
    <cellStyle name="Обычный 2" xfId="18"/>
    <cellStyle name="Обычный_Tmp2" xfId="19"/>
    <cellStyle name="Обычный_Tmp3" xfId="20"/>
    <cellStyle name="Обычный_Источники фдб 2008" xfId="21"/>
    <cellStyle name="Обычный_Источники финансирования деф. бюджета 2008" xfId="22"/>
    <cellStyle name="Обычный_Копия Приложение №9-10 источник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3">
      <selection activeCell="A2" sqref="A2:F2"/>
    </sheetView>
  </sheetViews>
  <sheetFormatPr defaultColWidth="9.140625" defaultRowHeight="12.75"/>
  <cols>
    <col min="1" max="1" width="4.8515625" style="84" customWidth="1"/>
    <col min="2" max="2" width="6.28125" style="84" customWidth="1"/>
    <col min="3" max="3" width="6.00390625" style="84" hidden="1" customWidth="1"/>
    <col min="4" max="4" width="5.7109375" style="84" hidden="1" customWidth="1"/>
    <col min="5" max="5" width="65.8515625" style="84" customWidth="1"/>
    <col min="6" max="6" width="16.421875" style="126" customWidth="1"/>
    <col min="7" max="7" width="13.421875" style="83" customWidth="1"/>
    <col min="8" max="72" width="8.8515625" style="83" customWidth="1"/>
    <col min="73" max="16384" width="9.140625" style="84" customWidth="1"/>
  </cols>
  <sheetData>
    <row r="1" spans="1:6" ht="82.5" customHeight="1">
      <c r="A1" s="81"/>
      <c r="B1" s="82"/>
      <c r="C1" s="220"/>
      <c r="D1" s="220"/>
      <c r="E1" s="220" t="s">
        <v>262</v>
      </c>
      <c r="F1" s="220"/>
    </row>
    <row r="2" spans="1:6" ht="60.75" customHeight="1">
      <c r="A2" s="221" t="s">
        <v>86</v>
      </c>
      <c r="B2" s="221"/>
      <c r="C2" s="221"/>
      <c r="D2" s="221"/>
      <c r="E2" s="221"/>
      <c r="F2" s="221"/>
    </row>
    <row r="3" spans="1:6" ht="15.75" customHeight="1">
      <c r="A3" s="222"/>
      <c r="B3" s="222"/>
      <c r="C3" s="222"/>
      <c r="D3" s="222"/>
      <c r="E3" s="85"/>
      <c r="F3" s="86" t="s">
        <v>23</v>
      </c>
    </row>
    <row r="4" spans="1:6" ht="48" customHeight="1">
      <c r="A4" s="211" t="s">
        <v>71</v>
      </c>
      <c r="B4" s="212"/>
      <c r="C4" s="212"/>
      <c r="D4" s="213"/>
      <c r="E4" s="87" t="s">
        <v>72</v>
      </c>
      <c r="F4" s="87" t="s">
        <v>2</v>
      </c>
    </row>
    <row r="5" spans="1:6" ht="12.75" customHeight="1">
      <c r="A5" s="214">
        <v>1</v>
      </c>
      <c r="B5" s="215"/>
      <c r="C5" s="215"/>
      <c r="D5" s="216"/>
      <c r="E5" s="88">
        <v>2</v>
      </c>
      <c r="F5" s="89">
        <v>3</v>
      </c>
    </row>
    <row r="6" spans="1:6" ht="32.25" customHeight="1">
      <c r="A6" s="217"/>
      <c r="B6" s="218"/>
      <c r="C6" s="218"/>
      <c r="D6" s="219"/>
      <c r="E6" s="90" t="s">
        <v>73</v>
      </c>
      <c r="F6" s="91">
        <f>F7+F18</f>
        <v>2004</v>
      </c>
    </row>
    <row r="7" spans="1:6" ht="23.25" customHeight="1">
      <c r="A7" s="204"/>
      <c r="B7" s="205"/>
      <c r="C7" s="205"/>
      <c r="D7" s="206"/>
      <c r="E7" s="58" t="s">
        <v>74</v>
      </c>
      <c r="F7" s="92">
        <f>F8+F10+F13+F15</f>
        <v>1938</v>
      </c>
    </row>
    <row r="8" spans="1:6" ht="33" customHeight="1">
      <c r="A8" s="208"/>
      <c r="B8" s="209"/>
      <c r="C8" s="209"/>
      <c r="D8" s="210"/>
      <c r="E8" s="93" t="s">
        <v>75</v>
      </c>
      <c r="F8" s="94">
        <f>F9</f>
        <v>663</v>
      </c>
    </row>
    <row r="9" spans="1:6" ht="35.25" customHeight="1">
      <c r="A9" s="204" t="s">
        <v>76</v>
      </c>
      <c r="B9" s="205"/>
      <c r="C9" s="205"/>
      <c r="D9" s="206"/>
      <c r="E9" s="95" t="s">
        <v>77</v>
      </c>
      <c r="F9" s="96">
        <v>663</v>
      </c>
    </row>
    <row r="10" spans="1:6" ht="21" customHeight="1">
      <c r="A10" s="208"/>
      <c r="B10" s="209"/>
      <c r="C10" s="209"/>
      <c r="D10" s="210"/>
      <c r="E10" s="93" t="s">
        <v>78</v>
      </c>
      <c r="F10" s="94">
        <f>F11+F12</f>
        <v>611</v>
      </c>
    </row>
    <row r="11" spans="1:6" ht="63.75" customHeight="1">
      <c r="A11" s="204" t="s">
        <v>76</v>
      </c>
      <c r="B11" s="205"/>
      <c r="C11" s="205"/>
      <c r="D11" s="206"/>
      <c r="E11" s="97" t="s">
        <v>79</v>
      </c>
      <c r="F11" s="96">
        <v>446</v>
      </c>
    </row>
    <row r="12" spans="1:6" ht="84.75" customHeight="1">
      <c r="A12" s="204" t="s">
        <v>76</v>
      </c>
      <c r="B12" s="205"/>
      <c r="C12" s="205"/>
      <c r="D12" s="206"/>
      <c r="E12" s="97" t="s">
        <v>80</v>
      </c>
      <c r="F12" s="96">
        <v>165</v>
      </c>
    </row>
    <row r="13" spans="1:6" ht="30" customHeight="1">
      <c r="A13" s="208"/>
      <c r="B13" s="209"/>
      <c r="C13" s="209"/>
      <c r="D13" s="210"/>
      <c r="E13" s="93" t="s">
        <v>81</v>
      </c>
      <c r="F13" s="94">
        <f>F14</f>
        <v>64</v>
      </c>
    </row>
    <row r="14" spans="1:6" ht="40.5" customHeight="1">
      <c r="A14" s="204" t="s">
        <v>82</v>
      </c>
      <c r="B14" s="205"/>
      <c r="C14" s="205"/>
      <c r="D14" s="206"/>
      <c r="E14" s="98" t="s">
        <v>83</v>
      </c>
      <c r="F14" s="96">
        <v>64</v>
      </c>
    </row>
    <row r="15" spans="1:6" ht="35.25" customHeight="1">
      <c r="A15" s="208"/>
      <c r="B15" s="209"/>
      <c r="C15" s="209"/>
      <c r="D15" s="210"/>
      <c r="E15" s="99" t="s">
        <v>84</v>
      </c>
      <c r="F15" s="94">
        <f>F16+F17</f>
        <v>600</v>
      </c>
    </row>
    <row r="16" spans="1:6" ht="288" customHeight="1">
      <c r="A16" s="204" t="s">
        <v>76</v>
      </c>
      <c r="B16" s="205"/>
      <c r="C16" s="205"/>
      <c r="D16" s="206"/>
      <c r="E16" s="97" t="s">
        <v>85</v>
      </c>
      <c r="F16" s="96">
        <v>179</v>
      </c>
    </row>
    <row r="17" spans="1:6" ht="99" customHeight="1">
      <c r="A17" s="207" t="s">
        <v>87</v>
      </c>
      <c r="B17" s="207"/>
      <c r="C17" s="127"/>
      <c r="D17" s="128"/>
      <c r="E17" s="95" t="s">
        <v>88</v>
      </c>
      <c r="F17" s="96">
        <v>421</v>
      </c>
    </row>
    <row r="18" spans="1:6" ht="30.75" customHeight="1">
      <c r="A18" s="207"/>
      <c r="B18" s="207"/>
      <c r="C18" s="127"/>
      <c r="D18" s="128"/>
      <c r="E18" s="129" t="s">
        <v>89</v>
      </c>
      <c r="F18" s="96">
        <f>F19</f>
        <v>66</v>
      </c>
    </row>
    <row r="19" spans="1:6" ht="42.75" customHeight="1">
      <c r="A19" s="207" t="s">
        <v>76</v>
      </c>
      <c r="B19" s="207"/>
      <c r="C19" s="127"/>
      <c r="D19" s="128"/>
      <c r="E19" s="130" t="s">
        <v>90</v>
      </c>
      <c r="F19" s="96">
        <v>66</v>
      </c>
    </row>
    <row r="20" spans="1:6" ht="33" customHeight="1">
      <c r="A20" s="201"/>
      <c r="B20" s="201"/>
      <c r="C20" s="104"/>
      <c r="D20" s="105"/>
      <c r="E20" s="106"/>
      <c r="F20" s="107"/>
    </row>
    <row r="21" spans="1:6" ht="24" customHeight="1">
      <c r="A21" s="202"/>
      <c r="B21" s="202"/>
      <c r="C21" s="108"/>
      <c r="D21" s="109"/>
      <c r="E21" s="110"/>
      <c r="F21" s="111"/>
    </row>
    <row r="22" spans="1:6" ht="45" customHeight="1">
      <c r="A22" s="203"/>
      <c r="B22" s="203"/>
      <c r="C22" s="100"/>
      <c r="D22" s="101"/>
      <c r="E22" s="102"/>
      <c r="F22" s="103"/>
    </row>
    <row r="23" spans="1:6" ht="31.5" customHeight="1">
      <c r="A23" s="203"/>
      <c r="B23" s="203"/>
      <c r="C23" s="100"/>
      <c r="D23" s="101"/>
      <c r="E23" s="102"/>
      <c r="F23" s="103"/>
    </row>
    <row r="24" spans="1:6" ht="31.5" customHeight="1">
      <c r="A24" s="112"/>
      <c r="B24" s="112"/>
      <c r="C24" s="100"/>
      <c r="D24" s="101"/>
      <c r="E24" s="102"/>
      <c r="F24" s="103"/>
    </row>
    <row r="25" spans="1:6" ht="18.75" customHeight="1">
      <c r="A25" s="113"/>
      <c r="B25" s="113"/>
      <c r="C25" s="104"/>
      <c r="D25" s="105"/>
      <c r="E25" s="106"/>
      <c r="F25" s="107"/>
    </row>
    <row r="26" spans="1:6" ht="17.25" customHeight="1">
      <c r="A26" s="113"/>
      <c r="B26" s="113"/>
      <c r="C26" s="104"/>
      <c r="D26" s="105"/>
      <c r="E26" s="106"/>
      <c r="F26" s="107"/>
    </row>
    <row r="27" spans="1:6" ht="17.25" customHeight="1">
      <c r="A27" s="112"/>
      <c r="B27" s="112"/>
      <c r="C27" s="100"/>
      <c r="D27" s="101"/>
      <c r="E27" s="102"/>
      <c r="F27" s="103"/>
    </row>
    <row r="28" spans="1:6" ht="51" customHeight="1">
      <c r="A28" s="112"/>
      <c r="B28" s="112"/>
      <c r="C28" s="100"/>
      <c r="D28" s="101"/>
      <c r="E28" s="102"/>
      <c r="F28" s="103"/>
    </row>
    <row r="29" spans="1:6" ht="18.75" customHeight="1">
      <c r="A29" s="112"/>
      <c r="B29" s="112"/>
      <c r="C29" s="100"/>
      <c r="D29" s="101"/>
      <c r="E29" s="102"/>
      <c r="F29" s="103"/>
    </row>
    <row r="30" spans="1:6" ht="48.75" customHeight="1">
      <c r="A30" s="112"/>
      <c r="B30" s="112"/>
      <c r="C30" s="100"/>
      <c r="D30" s="101"/>
      <c r="E30" s="102"/>
      <c r="F30" s="103"/>
    </row>
    <row r="31" spans="1:6" ht="21" customHeight="1">
      <c r="A31" s="112"/>
      <c r="B31" s="112"/>
      <c r="C31" s="100"/>
      <c r="D31" s="101"/>
      <c r="E31" s="102"/>
      <c r="F31" s="103"/>
    </row>
    <row r="32" spans="1:6" ht="17.25" customHeight="1">
      <c r="A32" s="113"/>
      <c r="B32" s="113"/>
      <c r="C32" s="104"/>
      <c r="D32" s="105"/>
      <c r="E32" s="106"/>
      <c r="F32" s="107"/>
    </row>
    <row r="33" spans="1:6" ht="16.5" customHeight="1">
      <c r="A33" s="112"/>
      <c r="B33" s="112"/>
      <c r="C33" s="100"/>
      <c r="D33" s="101"/>
      <c r="E33" s="102"/>
      <c r="F33" s="103"/>
    </row>
    <row r="34" spans="1:6" ht="46.5" customHeight="1">
      <c r="A34" s="112"/>
      <c r="B34" s="112"/>
      <c r="C34" s="100"/>
      <c r="D34" s="101"/>
      <c r="E34" s="102"/>
      <c r="F34" s="103"/>
    </row>
    <row r="35" spans="1:6" ht="18" customHeight="1">
      <c r="A35" s="112"/>
      <c r="B35" s="112"/>
      <c r="C35" s="100"/>
      <c r="D35" s="101"/>
      <c r="E35" s="102"/>
      <c r="F35" s="103"/>
    </row>
    <row r="36" spans="1:6" ht="60.75" customHeight="1">
      <c r="A36" s="112"/>
      <c r="B36" s="112"/>
      <c r="C36" s="100"/>
      <c r="D36" s="101"/>
      <c r="E36" s="102"/>
      <c r="F36" s="103"/>
    </row>
    <row r="37" spans="1:6" ht="21.75" customHeight="1">
      <c r="A37" s="112"/>
      <c r="B37" s="112"/>
      <c r="C37" s="100"/>
      <c r="D37" s="101"/>
      <c r="E37" s="102"/>
      <c r="F37" s="103"/>
    </row>
    <row r="38" spans="1:6" ht="23.25" customHeight="1">
      <c r="A38" s="112"/>
      <c r="B38" s="112"/>
      <c r="C38" s="100"/>
      <c r="D38" s="101"/>
      <c r="E38" s="102"/>
      <c r="F38" s="103"/>
    </row>
    <row r="39" spans="1:6" ht="16.5" customHeight="1">
      <c r="A39" s="112"/>
      <c r="B39" s="112"/>
      <c r="C39" s="100"/>
      <c r="D39" s="101"/>
      <c r="E39" s="102"/>
      <c r="F39" s="103"/>
    </row>
    <row r="40" spans="1:6" ht="16.5" customHeight="1">
      <c r="A40" s="114"/>
      <c r="B40" s="114"/>
      <c r="C40" s="100"/>
      <c r="D40" s="101"/>
      <c r="E40" s="115"/>
      <c r="F40" s="116"/>
    </row>
    <row r="41" spans="1:6" ht="15.75" customHeight="1">
      <c r="A41" s="112"/>
      <c r="B41" s="112"/>
      <c r="C41" s="100"/>
      <c r="D41" s="101"/>
      <c r="E41" s="102"/>
      <c r="F41" s="103"/>
    </row>
    <row r="42" spans="1:6" ht="15.75" customHeight="1">
      <c r="A42" s="112"/>
      <c r="B42" s="112"/>
      <c r="C42" s="100"/>
      <c r="D42" s="101"/>
      <c r="E42" s="102"/>
      <c r="F42" s="103"/>
    </row>
    <row r="43" spans="1:6" ht="15.75" customHeight="1">
      <c r="A43" s="112"/>
      <c r="B43" s="112"/>
      <c r="C43" s="100"/>
      <c r="D43" s="101"/>
      <c r="E43" s="102"/>
      <c r="F43" s="103"/>
    </row>
    <row r="44" spans="1:6" ht="49.5" customHeight="1">
      <c r="A44" s="112"/>
      <c r="B44" s="112"/>
      <c r="C44" s="100"/>
      <c r="D44" s="101"/>
      <c r="E44" s="102"/>
      <c r="F44" s="103"/>
    </row>
    <row r="45" spans="1:6" ht="15.75" customHeight="1">
      <c r="A45" s="112"/>
      <c r="B45" s="112"/>
      <c r="C45" s="100"/>
      <c r="D45" s="101"/>
      <c r="E45" s="102"/>
      <c r="F45" s="103"/>
    </row>
    <row r="46" spans="1:6" ht="15.75" customHeight="1">
      <c r="A46" s="112"/>
      <c r="B46" s="112"/>
      <c r="C46" s="100"/>
      <c r="D46" s="101"/>
      <c r="E46" s="102"/>
      <c r="F46" s="103"/>
    </row>
    <row r="47" spans="1:6" ht="15.75" customHeight="1">
      <c r="A47" s="112"/>
      <c r="B47" s="112"/>
      <c r="C47" s="100"/>
      <c r="D47" s="101"/>
      <c r="E47" s="102"/>
      <c r="F47" s="103"/>
    </row>
    <row r="48" spans="1:6" ht="15.75" customHeight="1">
      <c r="A48" s="112"/>
      <c r="B48" s="112"/>
      <c r="C48" s="100"/>
      <c r="D48" s="101"/>
      <c r="E48" s="102"/>
      <c r="F48" s="103"/>
    </row>
    <row r="49" spans="1:6" ht="15.75" customHeight="1">
      <c r="A49" s="112"/>
      <c r="B49" s="112"/>
      <c r="C49" s="100"/>
      <c r="D49" s="101"/>
      <c r="E49" s="102"/>
      <c r="F49" s="103"/>
    </row>
    <row r="50" spans="1:6" ht="33" customHeight="1">
      <c r="A50" s="112"/>
      <c r="B50" s="112"/>
      <c r="C50" s="100"/>
      <c r="D50" s="101"/>
      <c r="E50" s="102"/>
      <c r="F50" s="103"/>
    </row>
    <row r="51" spans="1:6" ht="15.75" customHeight="1">
      <c r="A51" s="112"/>
      <c r="B51" s="112"/>
      <c r="C51" s="100"/>
      <c r="D51" s="101"/>
      <c r="E51" s="102"/>
      <c r="F51" s="103"/>
    </row>
    <row r="52" spans="1:6" ht="17.25" customHeight="1">
      <c r="A52" s="113"/>
      <c r="B52" s="113"/>
      <c r="C52" s="104"/>
      <c r="D52" s="105"/>
      <c r="E52" s="106"/>
      <c r="F52" s="107"/>
    </row>
    <row r="53" spans="1:6" ht="15.75" customHeight="1">
      <c r="A53" s="113"/>
      <c r="B53" s="113"/>
      <c r="C53" s="104"/>
      <c r="D53" s="105"/>
      <c r="E53" s="106"/>
      <c r="F53" s="107"/>
    </row>
    <row r="54" spans="1:6" ht="18" customHeight="1">
      <c r="A54" s="112"/>
      <c r="B54" s="112"/>
      <c r="C54" s="100"/>
      <c r="D54" s="101"/>
      <c r="E54" s="102"/>
      <c r="F54" s="103"/>
    </row>
    <row r="55" spans="1:6" ht="18" customHeight="1">
      <c r="A55" s="112"/>
      <c r="B55" s="112"/>
      <c r="C55" s="100"/>
      <c r="D55" s="101"/>
      <c r="E55" s="102"/>
      <c r="F55" s="103"/>
    </row>
    <row r="56" spans="1:6" ht="19.5" customHeight="1">
      <c r="A56" s="112"/>
      <c r="B56" s="112"/>
      <c r="C56" s="100"/>
      <c r="D56" s="101"/>
      <c r="E56" s="102"/>
      <c r="F56" s="103"/>
    </row>
    <row r="57" spans="1:6" ht="32.25" customHeight="1">
      <c r="A57" s="113"/>
      <c r="B57" s="113"/>
      <c r="C57" s="104"/>
      <c r="D57" s="105"/>
      <c r="E57" s="106"/>
      <c r="F57" s="107"/>
    </row>
    <row r="58" spans="1:6" ht="17.25" customHeight="1">
      <c r="A58" s="113"/>
      <c r="B58" s="113"/>
      <c r="C58" s="104"/>
      <c r="D58" s="105"/>
      <c r="E58" s="106"/>
      <c r="F58" s="107"/>
    </row>
    <row r="59" spans="1:6" ht="31.5" customHeight="1">
      <c r="A59" s="112"/>
      <c r="B59" s="112"/>
      <c r="C59" s="100"/>
      <c r="D59" s="101"/>
      <c r="E59" s="102"/>
      <c r="F59" s="103"/>
    </row>
    <row r="60" spans="1:6" ht="33.75" customHeight="1">
      <c r="A60" s="112"/>
      <c r="B60" s="112"/>
      <c r="C60" s="100"/>
      <c r="D60" s="101"/>
      <c r="E60" s="102"/>
      <c r="F60" s="103"/>
    </row>
    <row r="61" spans="1:6" ht="25.5" customHeight="1">
      <c r="A61" s="112"/>
      <c r="B61" s="112"/>
      <c r="C61" s="100"/>
      <c r="D61" s="101"/>
      <c r="E61" s="102"/>
      <c r="F61" s="103"/>
    </row>
    <row r="62" spans="1:6" ht="15.75" customHeight="1">
      <c r="A62" s="112"/>
      <c r="B62" s="112"/>
      <c r="C62" s="100"/>
      <c r="D62" s="101"/>
      <c r="E62" s="102"/>
      <c r="F62" s="103"/>
    </row>
    <row r="63" spans="1:6" ht="31.5" customHeight="1">
      <c r="A63" s="112"/>
      <c r="B63" s="112"/>
      <c r="C63" s="100"/>
      <c r="D63" s="101"/>
      <c r="E63" s="102"/>
      <c r="F63" s="103"/>
    </row>
    <row r="64" spans="1:6" ht="19.5" customHeight="1">
      <c r="A64" s="112"/>
      <c r="B64" s="112"/>
      <c r="C64" s="100"/>
      <c r="D64" s="101"/>
      <c r="E64" s="102"/>
      <c r="F64" s="103"/>
    </row>
    <row r="65" spans="1:6" ht="16.5" customHeight="1">
      <c r="A65" s="112"/>
      <c r="B65" s="112"/>
      <c r="C65" s="100"/>
      <c r="D65" s="101"/>
      <c r="E65" s="102"/>
      <c r="F65" s="103"/>
    </row>
    <row r="66" spans="1:6" ht="29.25" customHeight="1">
      <c r="A66" s="112"/>
      <c r="B66" s="112"/>
      <c r="C66" s="100"/>
      <c r="D66" s="101"/>
      <c r="E66" s="102"/>
      <c r="F66" s="103"/>
    </row>
    <row r="67" spans="1:6" ht="19.5" customHeight="1">
      <c r="A67" s="112"/>
      <c r="B67" s="112"/>
      <c r="C67" s="100"/>
      <c r="D67" s="101"/>
      <c r="E67" s="102"/>
      <c r="F67" s="103"/>
    </row>
    <row r="68" spans="1:6" ht="16.5" customHeight="1">
      <c r="A68" s="113"/>
      <c r="B68" s="113"/>
      <c r="C68" s="104"/>
      <c r="D68" s="105"/>
      <c r="E68" s="106"/>
      <c r="F68" s="107"/>
    </row>
    <row r="69" spans="1:6" ht="15.75" customHeight="1">
      <c r="A69" s="113"/>
      <c r="B69" s="113"/>
      <c r="C69" s="104"/>
      <c r="D69" s="105"/>
      <c r="E69" s="106"/>
      <c r="F69" s="107"/>
    </row>
    <row r="70" spans="1:6" ht="16.5" customHeight="1">
      <c r="A70" s="112"/>
      <c r="B70" s="112"/>
      <c r="C70" s="100"/>
      <c r="D70" s="101"/>
      <c r="E70" s="102"/>
      <c r="F70" s="103"/>
    </row>
    <row r="71" spans="1:6" ht="31.5" customHeight="1">
      <c r="A71" s="112"/>
      <c r="B71" s="112"/>
      <c r="C71" s="100"/>
      <c r="D71" s="101"/>
      <c r="E71" s="102"/>
      <c r="F71" s="103"/>
    </row>
    <row r="72" spans="1:6" ht="24" customHeight="1">
      <c r="A72" s="112"/>
      <c r="B72" s="112"/>
      <c r="C72" s="100"/>
      <c r="D72" s="101"/>
      <c r="E72" s="102"/>
      <c r="F72" s="103"/>
    </row>
    <row r="73" spans="1:6" ht="31.5" customHeight="1">
      <c r="A73" s="112"/>
      <c r="B73" s="112"/>
      <c r="C73" s="100"/>
      <c r="D73" s="101"/>
      <c r="E73" s="102"/>
      <c r="F73" s="103"/>
    </row>
    <row r="74" spans="1:6" ht="32.25" customHeight="1">
      <c r="A74" s="112"/>
      <c r="B74" s="112"/>
      <c r="C74" s="100"/>
      <c r="D74" s="101"/>
      <c r="E74" s="102"/>
      <c r="F74" s="103"/>
    </row>
    <row r="75" spans="1:6" ht="18.75" customHeight="1">
      <c r="A75" s="112"/>
      <c r="B75" s="112"/>
      <c r="C75" s="100"/>
      <c r="D75" s="101"/>
      <c r="E75" s="102"/>
      <c r="F75" s="103"/>
    </row>
    <row r="76" spans="1:6" ht="25.5" customHeight="1">
      <c r="A76" s="113"/>
      <c r="B76" s="113"/>
      <c r="C76" s="104"/>
      <c r="D76" s="105"/>
      <c r="E76" s="106"/>
      <c r="F76" s="107"/>
    </row>
    <row r="77" spans="1:6" ht="18.75" customHeight="1">
      <c r="A77" s="113"/>
      <c r="B77" s="113"/>
      <c r="C77" s="104"/>
      <c r="D77" s="105"/>
      <c r="E77" s="106"/>
      <c r="F77" s="107"/>
    </row>
    <row r="78" spans="1:6" ht="17.25" customHeight="1">
      <c r="A78" s="112"/>
      <c r="B78" s="112"/>
      <c r="C78" s="100"/>
      <c r="D78" s="101"/>
      <c r="E78" s="102"/>
      <c r="F78" s="103"/>
    </row>
    <row r="79" spans="1:6" ht="30" customHeight="1">
      <c r="A79" s="112"/>
      <c r="B79" s="112"/>
      <c r="C79" s="100"/>
      <c r="D79" s="101"/>
      <c r="E79" s="102"/>
      <c r="F79" s="103"/>
    </row>
    <row r="80" spans="1:6" ht="27" customHeight="1">
      <c r="A80" s="112"/>
      <c r="B80" s="112"/>
      <c r="C80" s="100"/>
      <c r="D80" s="101"/>
      <c r="E80" s="102"/>
      <c r="F80" s="103"/>
    </row>
    <row r="81" spans="1:6" ht="21" customHeight="1">
      <c r="A81" s="117"/>
      <c r="B81" s="117"/>
      <c r="C81" s="117"/>
      <c r="D81" s="117"/>
      <c r="E81" s="117"/>
      <c r="F81" s="107"/>
    </row>
    <row r="82" spans="1:6" ht="21" customHeight="1">
      <c r="A82" s="118"/>
      <c r="B82" s="119"/>
      <c r="C82" s="118"/>
      <c r="D82" s="118"/>
      <c r="E82" s="118"/>
      <c r="F82" s="120"/>
    </row>
    <row r="83" spans="1:6" ht="21" customHeight="1">
      <c r="A83" s="118"/>
      <c r="B83" s="119"/>
      <c r="C83" s="118"/>
      <c r="D83" s="118"/>
      <c r="E83" s="118"/>
      <c r="F83" s="120"/>
    </row>
    <row r="84" spans="1:6" ht="98.25" customHeight="1">
      <c r="A84" s="118"/>
      <c r="B84" s="119"/>
      <c r="C84" s="118"/>
      <c r="D84" s="118"/>
      <c r="E84" s="121"/>
      <c r="F84" s="120"/>
    </row>
    <row r="85" spans="1:6" ht="30" customHeight="1">
      <c r="A85" s="118"/>
      <c r="B85" s="119"/>
      <c r="C85" s="118"/>
      <c r="D85" s="119"/>
      <c r="E85" s="121"/>
      <c r="F85" s="120"/>
    </row>
    <row r="86" spans="1:6" ht="22.5" customHeight="1">
      <c r="A86" s="117"/>
      <c r="B86" s="122"/>
      <c r="C86" s="122"/>
      <c r="D86" s="122"/>
      <c r="E86" s="122"/>
      <c r="F86" s="123"/>
    </row>
    <row r="87" spans="1:6" ht="12.75" customHeight="1">
      <c r="A87" s="124"/>
      <c r="B87" s="124"/>
      <c r="C87" s="124"/>
      <c r="D87" s="124"/>
      <c r="E87" s="124"/>
      <c r="F87" s="125"/>
    </row>
    <row r="88" spans="1:6" ht="12.75" customHeight="1">
      <c r="A88" s="124"/>
      <c r="B88" s="124"/>
      <c r="C88" s="124"/>
      <c r="D88" s="124"/>
      <c r="E88" s="124"/>
      <c r="F88" s="125"/>
    </row>
    <row r="89" spans="1:6" ht="12.75" customHeight="1">
      <c r="A89" s="124"/>
      <c r="B89" s="124"/>
      <c r="C89" s="124"/>
      <c r="D89" s="124"/>
      <c r="E89" s="124"/>
      <c r="F89" s="125"/>
    </row>
  </sheetData>
  <mergeCells count="24">
    <mergeCell ref="C1:D1"/>
    <mergeCell ref="E1:F1"/>
    <mergeCell ref="A2:F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9">
      <selection activeCell="A29" sqref="A29"/>
    </sheetView>
  </sheetViews>
  <sheetFormatPr defaultColWidth="9.140625" defaultRowHeight="12.75"/>
  <cols>
    <col min="1" max="1" width="38.140625" style="138" customWidth="1"/>
    <col min="2" max="2" width="7.28125" style="138" customWidth="1"/>
    <col min="3" max="3" width="8.8515625" style="138" customWidth="1"/>
    <col min="4" max="4" width="9.57421875" style="138" customWidth="1"/>
    <col min="5" max="5" width="10.7109375" style="138" customWidth="1"/>
    <col min="6" max="6" width="11.57421875" style="138" customWidth="1"/>
    <col min="7" max="7" width="9.7109375" style="138" bestFit="1" customWidth="1"/>
    <col min="8" max="8" width="9.7109375" style="138" customWidth="1"/>
    <col min="9" max="16384" width="8.8515625" style="138" customWidth="1"/>
  </cols>
  <sheetData>
    <row r="1" spans="3:8" ht="18.75">
      <c r="C1" s="161"/>
      <c r="D1" s="223" t="s">
        <v>65</v>
      </c>
      <c r="E1" s="223"/>
      <c r="F1" s="223"/>
      <c r="G1" s="223"/>
      <c r="H1" s="223"/>
    </row>
    <row r="2" spans="3:8" ht="18.75">
      <c r="C2" s="223" t="s">
        <v>255</v>
      </c>
      <c r="D2" s="223"/>
      <c r="E2" s="223"/>
      <c r="F2" s="223"/>
      <c r="G2" s="223"/>
      <c r="H2" s="223"/>
    </row>
    <row r="3" spans="3:8" ht="18.75">
      <c r="C3" s="223" t="s">
        <v>7</v>
      </c>
      <c r="D3" s="223"/>
      <c r="E3" s="223"/>
      <c r="F3" s="223"/>
      <c r="G3" s="223"/>
      <c r="H3" s="223"/>
    </row>
    <row r="4" spans="3:8" ht="18.75">
      <c r="C4" s="223" t="s">
        <v>6</v>
      </c>
      <c r="D4" s="223"/>
      <c r="E4" s="223"/>
      <c r="F4" s="223"/>
      <c r="G4" s="223"/>
      <c r="H4" s="223"/>
    </row>
    <row r="5" spans="3:8" ht="15">
      <c r="C5" s="224" t="s">
        <v>257</v>
      </c>
      <c r="D5" s="224"/>
      <c r="E5" s="224"/>
      <c r="F5" s="224"/>
      <c r="G5" s="224"/>
      <c r="H5" s="224"/>
    </row>
    <row r="7" spans="1:8" ht="15">
      <c r="A7" s="225" t="s">
        <v>69</v>
      </c>
      <c r="B7" s="225"/>
      <c r="C7" s="225"/>
      <c r="D7" s="225"/>
      <c r="E7" s="225"/>
      <c r="F7" s="225"/>
      <c r="G7" s="225"/>
      <c r="H7" s="225"/>
    </row>
    <row r="8" spans="1:7" ht="15">
      <c r="A8" s="162"/>
      <c r="B8" s="162"/>
      <c r="C8" s="162"/>
      <c r="D8" s="162"/>
      <c r="E8" s="162"/>
      <c r="F8" s="162"/>
      <c r="G8" s="162"/>
    </row>
    <row r="9" ht="15">
      <c r="H9" s="138" t="s">
        <v>0</v>
      </c>
    </row>
    <row r="10" spans="1:8" ht="30.75">
      <c r="A10" s="163" t="s">
        <v>57</v>
      </c>
      <c r="B10" s="164" t="s">
        <v>64</v>
      </c>
      <c r="C10" s="163" t="s">
        <v>24</v>
      </c>
      <c r="D10" s="164" t="s">
        <v>25</v>
      </c>
      <c r="E10" s="164" t="s">
        <v>58</v>
      </c>
      <c r="F10" s="164" t="s">
        <v>59</v>
      </c>
      <c r="G10" s="163" t="s">
        <v>19</v>
      </c>
      <c r="H10" s="133" t="s">
        <v>22</v>
      </c>
    </row>
    <row r="11" spans="1:8" ht="15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</row>
    <row r="12" spans="1:8" ht="30.75">
      <c r="A12" s="165" t="s">
        <v>66</v>
      </c>
      <c r="B12" s="166">
        <v>954</v>
      </c>
      <c r="C12" s="133"/>
      <c r="D12" s="133"/>
      <c r="E12" s="133"/>
      <c r="F12" s="133"/>
      <c r="G12" s="167">
        <f>G13+G50+G57+G68+G76+G91+G97+G111+G132+G142</f>
        <v>100811</v>
      </c>
      <c r="H12" s="167">
        <f>H13+H50+H57+H68+H76+H91+H97+H111+H132+H142</f>
        <v>102974</v>
      </c>
    </row>
    <row r="13" spans="1:8" ht="15">
      <c r="A13" s="166" t="s">
        <v>26</v>
      </c>
      <c r="B13" s="166">
        <v>954</v>
      </c>
      <c r="C13" s="168" t="s">
        <v>67</v>
      </c>
      <c r="D13" s="168"/>
      <c r="E13" s="166"/>
      <c r="F13" s="166"/>
      <c r="G13" s="167">
        <f>G14+G19+G35+G40</f>
        <v>37066</v>
      </c>
      <c r="H13" s="167">
        <f>H14+H19+H35+H40+H30</f>
        <v>38025</v>
      </c>
    </row>
    <row r="14" spans="1:8" ht="69.75" customHeight="1">
      <c r="A14" s="169" t="s">
        <v>27</v>
      </c>
      <c r="B14" s="133">
        <v>954</v>
      </c>
      <c r="C14" s="134" t="s">
        <v>67</v>
      </c>
      <c r="D14" s="134" t="s">
        <v>68</v>
      </c>
      <c r="E14" s="133"/>
      <c r="F14" s="133"/>
      <c r="G14" s="139">
        <f>G18</f>
        <v>2931</v>
      </c>
      <c r="H14" s="133">
        <v>2931</v>
      </c>
    </row>
    <row r="15" spans="1:8" ht="62.25">
      <c r="A15" s="132" t="s">
        <v>216</v>
      </c>
      <c r="B15" s="133">
        <v>954</v>
      </c>
      <c r="C15" s="134" t="s">
        <v>67</v>
      </c>
      <c r="D15" s="134" t="s">
        <v>68</v>
      </c>
      <c r="E15" s="134" t="s">
        <v>93</v>
      </c>
      <c r="F15" s="133"/>
      <c r="G15" s="139">
        <f>G18</f>
        <v>2931</v>
      </c>
      <c r="H15" s="133">
        <v>2931</v>
      </c>
    </row>
    <row r="16" spans="1:8" ht="52.5" customHeight="1">
      <c r="A16" s="132" t="s">
        <v>91</v>
      </c>
      <c r="B16" s="133">
        <v>954</v>
      </c>
      <c r="C16" s="134" t="s">
        <v>67</v>
      </c>
      <c r="D16" s="134" t="s">
        <v>68</v>
      </c>
      <c r="E16" s="133" t="s">
        <v>94</v>
      </c>
      <c r="F16" s="133"/>
      <c r="G16" s="139">
        <f>G18</f>
        <v>2931</v>
      </c>
      <c r="H16" s="133">
        <v>2931</v>
      </c>
    </row>
    <row r="17" spans="1:8" ht="17.25" customHeight="1">
      <c r="A17" s="132" t="s">
        <v>95</v>
      </c>
      <c r="B17" s="133">
        <v>954</v>
      </c>
      <c r="C17" s="134" t="s">
        <v>67</v>
      </c>
      <c r="D17" s="134" t="s">
        <v>68</v>
      </c>
      <c r="E17" s="133" t="s">
        <v>96</v>
      </c>
      <c r="F17" s="133"/>
      <c r="G17" s="139">
        <f>G18</f>
        <v>2931</v>
      </c>
      <c r="H17" s="133">
        <v>2931</v>
      </c>
    </row>
    <row r="18" spans="1:8" ht="51" customHeight="1">
      <c r="A18" s="132" t="s">
        <v>97</v>
      </c>
      <c r="B18" s="133">
        <v>954</v>
      </c>
      <c r="C18" s="133" t="s">
        <v>67</v>
      </c>
      <c r="D18" s="133" t="s">
        <v>68</v>
      </c>
      <c r="E18" s="133" t="s">
        <v>96</v>
      </c>
      <c r="F18" s="133">
        <v>120</v>
      </c>
      <c r="G18" s="139">
        <v>2931</v>
      </c>
      <c r="H18" s="133">
        <v>2931</v>
      </c>
    </row>
    <row r="19" spans="1:8" ht="93">
      <c r="A19" s="170" t="s">
        <v>29</v>
      </c>
      <c r="B19" s="133">
        <v>954</v>
      </c>
      <c r="C19" s="134" t="s">
        <v>67</v>
      </c>
      <c r="D19" s="134" t="s">
        <v>98</v>
      </c>
      <c r="E19" s="133"/>
      <c r="F19" s="133"/>
      <c r="G19" s="139">
        <f>G20</f>
        <v>32935</v>
      </c>
      <c r="H19" s="139">
        <f>H20</f>
        <v>32814</v>
      </c>
    </row>
    <row r="20" spans="1:8" ht="62.25">
      <c r="A20" s="132" t="s">
        <v>216</v>
      </c>
      <c r="B20" s="133">
        <v>954</v>
      </c>
      <c r="C20" s="134" t="s">
        <v>67</v>
      </c>
      <c r="D20" s="134" t="s">
        <v>98</v>
      </c>
      <c r="E20" s="134" t="s">
        <v>93</v>
      </c>
      <c r="F20" s="133"/>
      <c r="G20" s="139">
        <f>G21</f>
        <v>32935</v>
      </c>
      <c r="H20" s="139">
        <f>H21</f>
        <v>32814</v>
      </c>
    </row>
    <row r="21" spans="1:8" ht="46.5">
      <c r="A21" s="132" t="s">
        <v>91</v>
      </c>
      <c r="B21" s="133">
        <v>954</v>
      </c>
      <c r="C21" s="134" t="s">
        <v>67</v>
      </c>
      <c r="D21" s="134" t="s">
        <v>98</v>
      </c>
      <c r="E21" s="133" t="s">
        <v>94</v>
      </c>
      <c r="F21" s="133"/>
      <c r="G21" s="139">
        <f>G22+G26</f>
        <v>32935</v>
      </c>
      <c r="H21" s="139">
        <f>H22+H26</f>
        <v>32814</v>
      </c>
    </row>
    <row r="22" spans="1:8" ht="30.75">
      <c r="A22" s="132" t="s">
        <v>100</v>
      </c>
      <c r="B22" s="133">
        <v>954</v>
      </c>
      <c r="C22" s="134" t="s">
        <v>67</v>
      </c>
      <c r="D22" s="134" t="s">
        <v>98</v>
      </c>
      <c r="E22" s="133" t="s">
        <v>99</v>
      </c>
      <c r="F22" s="133"/>
      <c r="G22" s="139">
        <f>G23+G24+G25</f>
        <v>32590</v>
      </c>
      <c r="H22" s="139">
        <f>H23+H24+H25</f>
        <v>32469</v>
      </c>
    </row>
    <row r="23" spans="1:8" ht="46.5">
      <c r="A23" s="132" t="s">
        <v>97</v>
      </c>
      <c r="B23" s="133">
        <v>954</v>
      </c>
      <c r="C23" s="134" t="s">
        <v>67</v>
      </c>
      <c r="D23" s="134" t="s">
        <v>98</v>
      </c>
      <c r="E23" s="133" t="s">
        <v>99</v>
      </c>
      <c r="F23" s="133">
        <v>120</v>
      </c>
      <c r="G23" s="139">
        <f>30373-485+1001-112</f>
        <v>30777</v>
      </c>
      <c r="H23" s="139">
        <f>30373-485+1001-233</f>
        <v>30656</v>
      </c>
    </row>
    <row r="24" spans="1:8" ht="46.5">
      <c r="A24" s="132" t="s">
        <v>158</v>
      </c>
      <c r="B24" s="133">
        <v>954</v>
      </c>
      <c r="C24" s="134" t="s">
        <v>67</v>
      </c>
      <c r="D24" s="134" t="s">
        <v>98</v>
      </c>
      <c r="E24" s="133" t="s">
        <v>99</v>
      </c>
      <c r="F24" s="133">
        <v>240</v>
      </c>
      <c r="G24" s="139">
        <v>1413</v>
      </c>
      <c r="H24" s="139">
        <v>1413</v>
      </c>
    </row>
    <row r="25" spans="1:8" ht="30.75">
      <c r="A25" s="132" t="s">
        <v>101</v>
      </c>
      <c r="B25" s="133">
        <v>954</v>
      </c>
      <c r="C25" s="134" t="s">
        <v>67</v>
      </c>
      <c r="D25" s="134" t="s">
        <v>98</v>
      </c>
      <c r="E25" s="133" t="s">
        <v>99</v>
      </c>
      <c r="F25" s="133">
        <v>850</v>
      </c>
      <c r="G25" s="139">
        <v>400</v>
      </c>
      <c r="H25" s="139">
        <v>400</v>
      </c>
    </row>
    <row r="26" spans="1:8" ht="62.25">
      <c r="A26" s="132" t="s">
        <v>118</v>
      </c>
      <c r="B26" s="133">
        <v>954</v>
      </c>
      <c r="C26" s="134" t="s">
        <v>67</v>
      </c>
      <c r="D26" s="134" t="s">
        <v>98</v>
      </c>
      <c r="E26" s="134" t="s">
        <v>119</v>
      </c>
      <c r="F26" s="133"/>
      <c r="G26" s="139">
        <f>G27</f>
        <v>345</v>
      </c>
      <c r="H26" s="139">
        <f>H27</f>
        <v>345</v>
      </c>
    </row>
    <row r="27" spans="1:8" ht="30.75">
      <c r="A27" s="132" t="s">
        <v>202</v>
      </c>
      <c r="B27" s="133">
        <v>954</v>
      </c>
      <c r="C27" s="134" t="s">
        <v>67</v>
      </c>
      <c r="D27" s="134" t="s">
        <v>98</v>
      </c>
      <c r="E27" s="134" t="s">
        <v>120</v>
      </c>
      <c r="F27" s="133"/>
      <c r="G27" s="139">
        <f>G28+G29</f>
        <v>345</v>
      </c>
      <c r="H27" s="139">
        <f>H28+H29</f>
        <v>345</v>
      </c>
    </row>
    <row r="28" spans="1:8" ht="46.5">
      <c r="A28" s="132" t="s">
        <v>97</v>
      </c>
      <c r="B28" s="133">
        <v>954</v>
      </c>
      <c r="C28" s="134" t="s">
        <v>67</v>
      </c>
      <c r="D28" s="134" t="s">
        <v>98</v>
      </c>
      <c r="E28" s="134" t="s">
        <v>120</v>
      </c>
      <c r="F28" s="133">
        <v>120</v>
      </c>
      <c r="G28" s="139">
        <v>25</v>
      </c>
      <c r="H28" s="139">
        <v>25</v>
      </c>
    </row>
    <row r="29" spans="1:8" ht="46.5">
      <c r="A29" s="132" t="s">
        <v>158</v>
      </c>
      <c r="B29" s="133">
        <v>954</v>
      </c>
      <c r="C29" s="134" t="s">
        <v>67</v>
      </c>
      <c r="D29" s="134" t="s">
        <v>98</v>
      </c>
      <c r="E29" s="134" t="s">
        <v>120</v>
      </c>
      <c r="F29" s="133">
        <v>240</v>
      </c>
      <c r="G29" s="139">
        <v>320</v>
      </c>
      <c r="H29" s="139">
        <v>320</v>
      </c>
    </row>
    <row r="30" spans="1:8" ht="30.75">
      <c r="A30" s="132" t="s">
        <v>134</v>
      </c>
      <c r="B30" s="133">
        <v>954</v>
      </c>
      <c r="C30" s="134" t="s">
        <v>67</v>
      </c>
      <c r="D30" s="134" t="s">
        <v>142</v>
      </c>
      <c r="E30" s="134"/>
      <c r="F30" s="133"/>
      <c r="G30" s="171">
        <v>0</v>
      </c>
      <c r="H30" s="139">
        <f>H34</f>
        <v>1000</v>
      </c>
    </row>
    <row r="31" spans="1:8" ht="15">
      <c r="A31" s="132" t="s">
        <v>110</v>
      </c>
      <c r="B31" s="133">
        <v>954</v>
      </c>
      <c r="C31" s="134" t="s">
        <v>67</v>
      </c>
      <c r="D31" s="134" t="s">
        <v>142</v>
      </c>
      <c r="E31" s="134" t="s">
        <v>111</v>
      </c>
      <c r="F31" s="133"/>
      <c r="G31" s="171">
        <v>0</v>
      </c>
      <c r="H31" s="139">
        <f>H34</f>
        <v>1000</v>
      </c>
    </row>
    <row r="32" spans="1:8" ht="30.75">
      <c r="A32" s="132" t="s">
        <v>112</v>
      </c>
      <c r="B32" s="133">
        <v>954</v>
      </c>
      <c r="C32" s="134" t="s">
        <v>67</v>
      </c>
      <c r="D32" s="134" t="s">
        <v>142</v>
      </c>
      <c r="E32" s="134" t="s">
        <v>113</v>
      </c>
      <c r="F32" s="133"/>
      <c r="G32" s="171">
        <v>0</v>
      </c>
      <c r="H32" s="139">
        <f>H34</f>
        <v>1000</v>
      </c>
    </row>
    <row r="33" spans="1:8" ht="46.5">
      <c r="A33" s="132" t="s">
        <v>210</v>
      </c>
      <c r="B33" s="133">
        <v>954</v>
      </c>
      <c r="C33" s="134" t="s">
        <v>67</v>
      </c>
      <c r="D33" s="134" t="s">
        <v>142</v>
      </c>
      <c r="E33" s="134" t="s">
        <v>211</v>
      </c>
      <c r="F33" s="133"/>
      <c r="G33" s="171">
        <v>0</v>
      </c>
      <c r="H33" s="139">
        <f>H34</f>
        <v>1000</v>
      </c>
    </row>
    <row r="34" spans="1:8" ht="46.5">
      <c r="A34" s="132" t="s">
        <v>158</v>
      </c>
      <c r="B34" s="133">
        <v>954</v>
      </c>
      <c r="C34" s="134" t="s">
        <v>67</v>
      </c>
      <c r="D34" s="134" t="s">
        <v>142</v>
      </c>
      <c r="E34" s="134" t="s">
        <v>211</v>
      </c>
      <c r="F34" s="133">
        <v>240</v>
      </c>
      <c r="G34" s="171">
        <v>0</v>
      </c>
      <c r="H34" s="139">
        <v>1000</v>
      </c>
    </row>
    <row r="35" spans="1:8" ht="15">
      <c r="A35" s="132" t="s">
        <v>30</v>
      </c>
      <c r="B35" s="133">
        <v>954</v>
      </c>
      <c r="C35" s="134" t="s">
        <v>67</v>
      </c>
      <c r="D35" s="134" t="s">
        <v>109</v>
      </c>
      <c r="E35" s="133"/>
      <c r="F35" s="133"/>
      <c r="G35" s="139">
        <f>G39</f>
        <v>500</v>
      </c>
      <c r="H35" s="139">
        <f>H39</f>
        <v>550</v>
      </c>
    </row>
    <row r="36" spans="1:8" ht="15">
      <c r="A36" s="132" t="s">
        <v>110</v>
      </c>
      <c r="B36" s="133">
        <v>954</v>
      </c>
      <c r="C36" s="134" t="s">
        <v>67</v>
      </c>
      <c r="D36" s="134" t="s">
        <v>109</v>
      </c>
      <c r="E36" s="133" t="s">
        <v>111</v>
      </c>
      <c r="F36" s="133"/>
      <c r="G36" s="139">
        <f>G39</f>
        <v>500</v>
      </c>
      <c r="H36" s="139">
        <f>H39</f>
        <v>550</v>
      </c>
    </row>
    <row r="37" spans="1:8" ht="30.75">
      <c r="A37" s="132" t="s">
        <v>112</v>
      </c>
      <c r="B37" s="133">
        <v>954</v>
      </c>
      <c r="C37" s="134" t="s">
        <v>67</v>
      </c>
      <c r="D37" s="134" t="s">
        <v>109</v>
      </c>
      <c r="E37" s="134" t="s">
        <v>113</v>
      </c>
      <c r="F37" s="133"/>
      <c r="G37" s="139">
        <f>G39</f>
        <v>500</v>
      </c>
      <c r="H37" s="139">
        <f>H39</f>
        <v>550</v>
      </c>
    </row>
    <row r="38" spans="1:8" ht="30.75">
      <c r="A38" s="132" t="s">
        <v>114</v>
      </c>
      <c r="B38" s="133">
        <v>954</v>
      </c>
      <c r="C38" s="134" t="s">
        <v>67</v>
      </c>
      <c r="D38" s="134" t="s">
        <v>109</v>
      </c>
      <c r="E38" s="134" t="s">
        <v>115</v>
      </c>
      <c r="F38" s="133"/>
      <c r="G38" s="139">
        <f>G39</f>
        <v>500</v>
      </c>
      <c r="H38" s="139">
        <f>H39</f>
        <v>550</v>
      </c>
    </row>
    <row r="39" spans="1:8" ht="15">
      <c r="A39" s="132" t="s">
        <v>116</v>
      </c>
      <c r="B39" s="133">
        <v>954</v>
      </c>
      <c r="C39" s="134" t="s">
        <v>67</v>
      </c>
      <c r="D39" s="134" t="s">
        <v>109</v>
      </c>
      <c r="E39" s="134" t="s">
        <v>115</v>
      </c>
      <c r="F39" s="133">
        <v>870</v>
      </c>
      <c r="G39" s="139">
        <v>500</v>
      </c>
      <c r="H39" s="139">
        <v>550</v>
      </c>
    </row>
    <row r="40" spans="1:8" ht="30.75">
      <c r="A40" s="132" t="s">
        <v>31</v>
      </c>
      <c r="B40" s="133">
        <v>954</v>
      </c>
      <c r="C40" s="134" t="s">
        <v>67</v>
      </c>
      <c r="D40" s="134" t="s">
        <v>117</v>
      </c>
      <c r="E40" s="134"/>
      <c r="F40" s="133"/>
      <c r="G40" s="139">
        <f>G41</f>
        <v>700</v>
      </c>
      <c r="H40" s="139">
        <f>H41</f>
        <v>730</v>
      </c>
    </row>
    <row r="41" spans="1:8" ht="62.25">
      <c r="A41" s="132" t="s">
        <v>216</v>
      </c>
      <c r="B41" s="133">
        <v>954</v>
      </c>
      <c r="C41" s="134" t="s">
        <v>67</v>
      </c>
      <c r="D41" s="134" t="s">
        <v>117</v>
      </c>
      <c r="E41" s="134" t="s">
        <v>93</v>
      </c>
      <c r="F41" s="133"/>
      <c r="G41" s="139">
        <f>G42+G47</f>
        <v>700</v>
      </c>
      <c r="H41" s="139">
        <f>H42+H47</f>
        <v>730</v>
      </c>
    </row>
    <row r="42" spans="1:8" ht="62.25">
      <c r="A42" s="132" t="s">
        <v>118</v>
      </c>
      <c r="B42" s="133">
        <v>954</v>
      </c>
      <c r="C42" s="134" t="s">
        <v>67</v>
      </c>
      <c r="D42" s="134" t="s">
        <v>117</v>
      </c>
      <c r="E42" s="134" t="s">
        <v>119</v>
      </c>
      <c r="F42" s="133"/>
      <c r="G42" s="139">
        <f>G43+G45</f>
        <v>696</v>
      </c>
      <c r="H42" s="139">
        <f>H43+H45</f>
        <v>726</v>
      </c>
    </row>
    <row r="43" spans="1:8" ht="62.25">
      <c r="A43" s="132" t="s">
        <v>121</v>
      </c>
      <c r="B43" s="133">
        <v>954</v>
      </c>
      <c r="C43" s="134" t="s">
        <v>67</v>
      </c>
      <c r="D43" s="134" t="s">
        <v>117</v>
      </c>
      <c r="E43" s="134" t="s">
        <v>122</v>
      </c>
      <c r="F43" s="133"/>
      <c r="G43" s="139">
        <f>G44</f>
        <v>676</v>
      </c>
      <c r="H43" s="133">
        <f>H44</f>
        <v>706</v>
      </c>
    </row>
    <row r="44" spans="1:8" ht="46.5">
      <c r="A44" s="132" t="s">
        <v>158</v>
      </c>
      <c r="B44" s="133">
        <v>954</v>
      </c>
      <c r="C44" s="134" t="s">
        <v>67</v>
      </c>
      <c r="D44" s="134" t="s">
        <v>117</v>
      </c>
      <c r="E44" s="134" t="s">
        <v>122</v>
      </c>
      <c r="F44" s="133">
        <v>240</v>
      </c>
      <c r="G44" s="139">
        <v>676</v>
      </c>
      <c r="H44" s="133">
        <v>706</v>
      </c>
    </row>
    <row r="45" spans="1:8" ht="46.5">
      <c r="A45" s="132" t="s">
        <v>203</v>
      </c>
      <c r="B45" s="133">
        <v>954</v>
      </c>
      <c r="C45" s="134" t="s">
        <v>67</v>
      </c>
      <c r="D45" s="134" t="s">
        <v>117</v>
      </c>
      <c r="E45" s="134" t="s">
        <v>204</v>
      </c>
      <c r="F45" s="133"/>
      <c r="G45" s="139">
        <f>G46</f>
        <v>20</v>
      </c>
      <c r="H45" s="133">
        <f>H46</f>
        <v>20</v>
      </c>
    </row>
    <row r="46" spans="1:8" ht="46.5">
      <c r="A46" s="132" t="s">
        <v>158</v>
      </c>
      <c r="B46" s="133">
        <v>954</v>
      </c>
      <c r="C46" s="134" t="s">
        <v>67</v>
      </c>
      <c r="D46" s="134" t="s">
        <v>117</v>
      </c>
      <c r="E46" s="134" t="s">
        <v>204</v>
      </c>
      <c r="F46" s="133">
        <v>240</v>
      </c>
      <c r="G46" s="139">
        <v>20</v>
      </c>
      <c r="H46" s="133">
        <v>20</v>
      </c>
    </row>
    <row r="47" spans="1:8" ht="46.5">
      <c r="A47" s="132" t="s">
        <v>91</v>
      </c>
      <c r="B47" s="133">
        <v>954</v>
      </c>
      <c r="C47" s="134" t="s">
        <v>67</v>
      </c>
      <c r="D47" s="134" t="s">
        <v>117</v>
      </c>
      <c r="E47" s="134" t="s">
        <v>94</v>
      </c>
      <c r="F47" s="133"/>
      <c r="G47" s="139">
        <f>G49</f>
        <v>4</v>
      </c>
      <c r="H47" s="139">
        <f>H49</f>
        <v>4</v>
      </c>
    </row>
    <row r="48" spans="1:8" ht="108.75">
      <c r="A48" s="132" t="s">
        <v>151</v>
      </c>
      <c r="B48" s="133">
        <v>954</v>
      </c>
      <c r="C48" s="134" t="s">
        <v>67</v>
      </c>
      <c r="D48" s="134" t="s">
        <v>117</v>
      </c>
      <c r="E48" s="134" t="s">
        <v>123</v>
      </c>
      <c r="F48" s="133"/>
      <c r="G48" s="139">
        <f>G49</f>
        <v>4</v>
      </c>
      <c r="H48" s="139">
        <f>H49</f>
        <v>4</v>
      </c>
    </row>
    <row r="49" spans="1:8" ht="46.5">
      <c r="A49" s="132" t="s">
        <v>158</v>
      </c>
      <c r="B49" s="133">
        <v>954</v>
      </c>
      <c r="C49" s="134" t="s">
        <v>67</v>
      </c>
      <c r="D49" s="134" t="s">
        <v>117</v>
      </c>
      <c r="E49" s="134" t="s">
        <v>123</v>
      </c>
      <c r="F49" s="133">
        <v>240</v>
      </c>
      <c r="G49" s="139">
        <v>4</v>
      </c>
      <c r="H49" s="139">
        <v>4</v>
      </c>
    </row>
    <row r="50" spans="1:8" ht="15">
      <c r="A50" s="165" t="s">
        <v>32</v>
      </c>
      <c r="B50" s="166">
        <v>954</v>
      </c>
      <c r="C50" s="168" t="s">
        <v>68</v>
      </c>
      <c r="D50" s="168"/>
      <c r="E50" s="168"/>
      <c r="F50" s="166"/>
      <c r="G50" s="167">
        <f>G52</f>
        <v>997</v>
      </c>
      <c r="H50" s="167">
        <f>H52</f>
        <v>997</v>
      </c>
    </row>
    <row r="51" spans="1:8" ht="30.75">
      <c r="A51" s="132" t="s">
        <v>33</v>
      </c>
      <c r="B51" s="133">
        <v>954</v>
      </c>
      <c r="C51" s="134" t="s">
        <v>68</v>
      </c>
      <c r="D51" s="134" t="s">
        <v>124</v>
      </c>
      <c r="E51" s="134"/>
      <c r="F51" s="133"/>
      <c r="G51" s="139">
        <f aca="true" t="shared" si="0" ref="G51:H53">G52</f>
        <v>997</v>
      </c>
      <c r="H51" s="139">
        <f t="shared" si="0"/>
        <v>997</v>
      </c>
    </row>
    <row r="52" spans="1:8" ht="62.25">
      <c r="A52" s="132" t="s">
        <v>216</v>
      </c>
      <c r="B52" s="133">
        <v>954</v>
      </c>
      <c r="C52" s="134" t="s">
        <v>68</v>
      </c>
      <c r="D52" s="134" t="s">
        <v>124</v>
      </c>
      <c r="E52" s="134" t="s">
        <v>93</v>
      </c>
      <c r="F52" s="133"/>
      <c r="G52" s="139">
        <f t="shared" si="0"/>
        <v>997</v>
      </c>
      <c r="H52" s="139">
        <f t="shared" si="0"/>
        <v>997</v>
      </c>
    </row>
    <row r="53" spans="1:8" ht="46.5">
      <c r="A53" s="132" t="s">
        <v>91</v>
      </c>
      <c r="B53" s="133">
        <v>954</v>
      </c>
      <c r="C53" s="134" t="s">
        <v>68</v>
      </c>
      <c r="D53" s="134" t="s">
        <v>124</v>
      </c>
      <c r="E53" s="134" t="s">
        <v>94</v>
      </c>
      <c r="F53" s="133"/>
      <c r="G53" s="139">
        <f t="shared" si="0"/>
        <v>997</v>
      </c>
      <c r="H53" s="139">
        <f t="shared" si="0"/>
        <v>997</v>
      </c>
    </row>
    <row r="54" spans="1:8" ht="62.25">
      <c r="A54" s="132" t="s">
        <v>125</v>
      </c>
      <c r="B54" s="133">
        <v>954</v>
      </c>
      <c r="C54" s="134" t="s">
        <v>68</v>
      </c>
      <c r="D54" s="134" t="s">
        <v>124</v>
      </c>
      <c r="E54" s="134" t="s">
        <v>126</v>
      </c>
      <c r="F54" s="133"/>
      <c r="G54" s="139">
        <f>G55+G56</f>
        <v>997</v>
      </c>
      <c r="H54" s="139">
        <f>H55+H56</f>
        <v>997</v>
      </c>
    </row>
    <row r="55" spans="1:8" ht="46.5">
      <c r="A55" s="132" t="s">
        <v>97</v>
      </c>
      <c r="B55" s="133">
        <v>954</v>
      </c>
      <c r="C55" s="134" t="s">
        <v>68</v>
      </c>
      <c r="D55" s="134" t="s">
        <v>124</v>
      </c>
      <c r="E55" s="134" t="s">
        <v>126</v>
      </c>
      <c r="F55" s="133">
        <v>120</v>
      </c>
      <c r="G55" s="133">
        <v>937</v>
      </c>
      <c r="H55" s="133">
        <v>937</v>
      </c>
    </row>
    <row r="56" spans="1:8" ht="46.5">
      <c r="A56" s="132" t="s">
        <v>158</v>
      </c>
      <c r="B56" s="133">
        <v>954</v>
      </c>
      <c r="C56" s="134" t="s">
        <v>68</v>
      </c>
      <c r="D56" s="134" t="s">
        <v>124</v>
      </c>
      <c r="E56" s="134" t="s">
        <v>126</v>
      </c>
      <c r="F56" s="133">
        <v>240</v>
      </c>
      <c r="G56" s="133">
        <v>60</v>
      </c>
      <c r="H56" s="133">
        <v>60</v>
      </c>
    </row>
    <row r="57" spans="1:8" ht="30.75">
      <c r="A57" s="165" t="s">
        <v>34</v>
      </c>
      <c r="B57" s="166">
        <v>954</v>
      </c>
      <c r="C57" s="168" t="s">
        <v>124</v>
      </c>
      <c r="D57" s="168"/>
      <c r="E57" s="168"/>
      <c r="F57" s="166"/>
      <c r="G57" s="167">
        <f>G58+G63</f>
        <v>950</v>
      </c>
      <c r="H57" s="167">
        <f>H58+H63</f>
        <v>950</v>
      </c>
    </row>
    <row r="58" spans="1:8" ht="15">
      <c r="A58" s="132" t="s">
        <v>35</v>
      </c>
      <c r="B58" s="133">
        <v>954</v>
      </c>
      <c r="C58" s="134" t="s">
        <v>124</v>
      </c>
      <c r="D58" s="134" t="s">
        <v>127</v>
      </c>
      <c r="E58" s="134"/>
      <c r="F58" s="133"/>
      <c r="G58" s="139">
        <f>G62</f>
        <v>550</v>
      </c>
      <c r="H58" s="139">
        <f>H62</f>
        <v>550</v>
      </c>
    </row>
    <row r="59" spans="1:8" ht="62.25">
      <c r="A59" s="132" t="s">
        <v>216</v>
      </c>
      <c r="B59" s="133">
        <v>954</v>
      </c>
      <c r="C59" s="134" t="s">
        <v>124</v>
      </c>
      <c r="D59" s="134" t="s">
        <v>127</v>
      </c>
      <c r="E59" s="134" t="s">
        <v>93</v>
      </c>
      <c r="F59" s="133"/>
      <c r="G59" s="139">
        <f>G62</f>
        <v>550</v>
      </c>
      <c r="H59" s="139">
        <f>H62</f>
        <v>550</v>
      </c>
    </row>
    <row r="60" spans="1:8" ht="62.25">
      <c r="A60" s="132" t="s">
        <v>118</v>
      </c>
      <c r="B60" s="133">
        <v>954</v>
      </c>
      <c r="C60" s="134" t="s">
        <v>124</v>
      </c>
      <c r="D60" s="134" t="s">
        <v>127</v>
      </c>
      <c r="E60" s="134" t="s">
        <v>119</v>
      </c>
      <c r="F60" s="133"/>
      <c r="G60" s="139">
        <f>G62</f>
        <v>550</v>
      </c>
      <c r="H60" s="139">
        <f>H62</f>
        <v>550</v>
      </c>
    </row>
    <row r="61" spans="1:8" ht="30.75">
      <c r="A61" s="132" t="s">
        <v>128</v>
      </c>
      <c r="B61" s="133">
        <v>954</v>
      </c>
      <c r="C61" s="134" t="s">
        <v>124</v>
      </c>
      <c r="D61" s="134" t="s">
        <v>127</v>
      </c>
      <c r="E61" s="134" t="s">
        <v>129</v>
      </c>
      <c r="F61" s="133"/>
      <c r="G61" s="139">
        <f>G62</f>
        <v>550</v>
      </c>
      <c r="H61" s="139">
        <f>H62</f>
        <v>550</v>
      </c>
    </row>
    <row r="62" spans="1:8" ht="62.25">
      <c r="A62" s="132" t="s">
        <v>130</v>
      </c>
      <c r="B62" s="133">
        <v>954</v>
      </c>
      <c r="C62" s="134" t="s">
        <v>124</v>
      </c>
      <c r="D62" s="134" t="s">
        <v>127</v>
      </c>
      <c r="E62" s="134" t="s">
        <v>129</v>
      </c>
      <c r="F62" s="133">
        <v>630</v>
      </c>
      <c r="G62" s="139">
        <v>550</v>
      </c>
      <c r="H62" s="139">
        <v>550</v>
      </c>
    </row>
    <row r="63" spans="1:8" ht="46.5">
      <c r="A63" s="132" t="s">
        <v>132</v>
      </c>
      <c r="B63" s="133">
        <v>954</v>
      </c>
      <c r="C63" s="134" t="s">
        <v>124</v>
      </c>
      <c r="D63" s="134" t="s">
        <v>135</v>
      </c>
      <c r="E63" s="134"/>
      <c r="F63" s="133"/>
      <c r="G63" s="139">
        <f>G67</f>
        <v>400</v>
      </c>
      <c r="H63" s="139">
        <f>H67</f>
        <v>400</v>
      </c>
    </row>
    <row r="64" spans="1:8" ht="62.25">
      <c r="A64" s="132" t="s">
        <v>217</v>
      </c>
      <c r="B64" s="133">
        <v>954</v>
      </c>
      <c r="C64" s="134" t="s">
        <v>124</v>
      </c>
      <c r="D64" s="134" t="s">
        <v>135</v>
      </c>
      <c r="E64" s="134" t="s">
        <v>93</v>
      </c>
      <c r="F64" s="133"/>
      <c r="G64" s="139">
        <f>G67</f>
        <v>400</v>
      </c>
      <c r="H64" s="139">
        <f>H67</f>
        <v>400</v>
      </c>
    </row>
    <row r="65" spans="1:8" ht="62.25">
      <c r="A65" s="132" t="s">
        <v>118</v>
      </c>
      <c r="B65" s="133">
        <v>954</v>
      </c>
      <c r="C65" s="134" t="s">
        <v>124</v>
      </c>
      <c r="D65" s="134" t="s">
        <v>135</v>
      </c>
      <c r="E65" s="134" t="s">
        <v>119</v>
      </c>
      <c r="F65" s="133"/>
      <c r="G65" s="139">
        <f>G67</f>
        <v>400</v>
      </c>
      <c r="H65" s="139">
        <f>H67</f>
        <v>400</v>
      </c>
    </row>
    <row r="66" spans="1:8" ht="78">
      <c r="A66" s="132" t="s">
        <v>131</v>
      </c>
      <c r="B66" s="133">
        <v>954</v>
      </c>
      <c r="C66" s="134" t="s">
        <v>124</v>
      </c>
      <c r="D66" s="134" t="s">
        <v>135</v>
      </c>
      <c r="E66" s="134" t="s">
        <v>136</v>
      </c>
      <c r="F66" s="133"/>
      <c r="G66" s="139">
        <f>G67</f>
        <v>400</v>
      </c>
      <c r="H66" s="139">
        <f>H67</f>
        <v>400</v>
      </c>
    </row>
    <row r="67" spans="1:8" ht="62.25">
      <c r="A67" s="132" t="s">
        <v>130</v>
      </c>
      <c r="B67" s="133">
        <v>954</v>
      </c>
      <c r="C67" s="134" t="s">
        <v>124</v>
      </c>
      <c r="D67" s="134" t="s">
        <v>135</v>
      </c>
      <c r="E67" s="134" t="s">
        <v>136</v>
      </c>
      <c r="F67" s="133">
        <v>630</v>
      </c>
      <c r="G67" s="139">
        <v>400</v>
      </c>
      <c r="H67" s="139">
        <v>400</v>
      </c>
    </row>
    <row r="68" spans="1:8" ht="15">
      <c r="A68" s="166" t="s">
        <v>36</v>
      </c>
      <c r="B68" s="166">
        <v>954</v>
      </c>
      <c r="C68" s="168" t="s">
        <v>98</v>
      </c>
      <c r="D68" s="168"/>
      <c r="E68" s="168"/>
      <c r="F68" s="166"/>
      <c r="G68" s="167">
        <f>G71</f>
        <v>8242</v>
      </c>
      <c r="H68" s="167">
        <f>H71</f>
        <v>8925</v>
      </c>
    </row>
    <row r="69" spans="1:8" ht="30.75">
      <c r="A69" s="132" t="s">
        <v>37</v>
      </c>
      <c r="B69" s="133">
        <v>954</v>
      </c>
      <c r="C69" s="134" t="s">
        <v>98</v>
      </c>
      <c r="D69" s="134" t="s">
        <v>137</v>
      </c>
      <c r="E69" s="134"/>
      <c r="F69" s="133"/>
      <c r="G69" s="139">
        <f>G71</f>
        <v>8242</v>
      </c>
      <c r="H69" s="139">
        <f>H71</f>
        <v>8925</v>
      </c>
    </row>
    <row r="70" spans="1:8" ht="62.25">
      <c r="A70" s="132" t="s">
        <v>216</v>
      </c>
      <c r="B70" s="133">
        <v>954</v>
      </c>
      <c r="C70" s="134" t="s">
        <v>98</v>
      </c>
      <c r="D70" s="134" t="s">
        <v>137</v>
      </c>
      <c r="E70" s="134" t="s">
        <v>93</v>
      </c>
      <c r="F70" s="133"/>
      <c r="G70" s="139">
        <f>G71</f>
        <v>8242</v>
      </c>
      <c r="H70" s="139">
        <f>H71</f>
        <v>8925</v>
      </c>
    </row>
    <row r="71" spans="1:8" ht="46.5">
      <c r="A71" s="132" t="s">
        <v>189</v>
      </c>
      <c r="B71" s="133">
        <v>954</v>
      </c>
      <c r="C71" s="134" t="s">
        <v>98</v>
      </c>
      <c r="D71" s="134" t="s">
        <v>137</v>
      </c>
      <c r="E71" s="134" t="s">
        <v>140</v>
      </c>
      <c r="F71" s="133"/>
      <c r="G71" s="139">
        <f>G72+G74</f>
        <v>8242</v>
      </c>
      <c r="H71" s="139">
        <f>H72+H74</f>
        <v>8925</v>
      </c>
    </row>
    <row r="72" spans="1:8" ht="54" customHeight="1">
      <c r="A72" s="132" t="s">
        <v>196</v>
      </c>
      <c r="B72" s="133">
        <v>954</v>
      </c>
      <c r="C72" s="134" t="s">
        <v>98</v>
      </c>
      <c r="D72" s="134" t="s">
        <v>137</v>
      </c>
      <c r="E72" s="134" t="s">
        <v>138</v>
      </c>
      <c r="F72" s="133"/>
      <c r="G72" s="139">
        <f>G73</f>
        <v>5242</v>
      </c>
      <c r="H72" s="139">
        <f>H73</f>
        <v>5242</v>
      </c>
    </row>
    <row r="73" spans="1:8" ht="52.5" customHeight="1">
      <c r="A73" s="132" t="s">
        <v>158</v>
      </c>
      <c r="B73" s="133">
        <v>954</v>
      </c>
      <c r="C73" s="134" t="s">
        <v>98</v>
      </c>
      <c r="D73" s="134" t="s">
        <v>137</v>
      </c>
      <c r="E73" s="134" t="s">
        <v>138</v>
      </c>
      <c r="F73" s="133">
        <v>240</v>
      </c>
      <c r="G73" s="139">
        <v>5242</v>
      </c>
      <c r="H73" s="139">
        <v>5242</v>
      </c>
    </row>
    <row r="74" spans="1:8" ht="52.5" customHeight="1">
      <c r="A74" s="132" t="s">
        <v>196</v>
      </c>
      <c r="B74" s="133">
        <v>954</v>
      </c>
      <c r="C74" s="134" t="s">
        <v>98</v>
      </c>
      <c r="D74" s="134" t="s">
        <v>137</v>
      </c>
      <c r="E74" s="134" t="s">
        <v>197</v>
      </c>
      <c r="F74" s="133"/>
      <c r="G74" s="139">
        <f>G75</f>
        <v>3000</v>
      </c>
      <c r="H74" s="139">
        <f>H75</f>
        <v>3683</v>
      </c>
    </row>
    <row r="75" spans="1:8" ht="52.5" customHeight="1">
      <c r="A75" s="132" t="s">
        <v>158</v>
      </c>
      <c r="B75" s="133">
        <v>954</v>
      </c>
      <c r="C75" s="134" t="s">
        <v>98</v>
      </c>
      <c r="D75" s="134" t="s">
        <v>137</v>
      </c>
      <c r="E75" s="134" t="s">
        <v>197</v>
      </c>
      <c r="F75" s="133">
        <v>240</v>
      </c>
      <c r="G75" s="139">
        <f>276+2724</f>
        <v>3000</v>
      </c>
      <c r="H75" s="139">
        <f>276+3407</f>
        <v>3683</v>
      </c>
    </row>
    <row r="76" spans="1:8" ht="30.75">
      <c r="A76" s="165" t="s">
        <v>38</v>
      </c>
      <c r="B76" s="166">
        <v>954</v>
      </c>
      <c r="C76" s="168" t="s">
        <v>139</v>
      </c>
      <c r="D76" s="168"/>
      <c r="E76" s="168"/>
      <c r="F76" s="166"/>
      <c r="G76" s="167">
        <f>G77+G84</f>
        <v>3926</v>
      </c>
      <c r="H76" s="167">
        <f>H77+H84</f>
        <v>3926</v>
      </c>
    </row>
    <row r="77" spans="1:8" ht="15">
      <c r="A77" s="132" t="s">
        <v>39</v>
      </c>
      <c r="B77" s="133">
        <v>954</v>
      </c>
      <c r="C77" s="134" t="s">
        <v>139</v>
      </c>
      <c r="D77" s="134" t="s">
        <v>68</v>
      </c>
      <c r="E77" s="134"/>
      <c r="F77" s="133"/>
      <c r="G77" s="139">
        <f>G79</f>
        <v>1111</v>
      </c>
      <c r="H77" s="139">
        <f>H79</f>
        <v>1111</v>
      </c>
    </row>
    <row r="78" spans="1:8" ht="62.25">
      <c r="A78" s="132" t="s">
        <v>216</v>
      </c>
      <c r="B78" s="133">
        <v>954</v>
      </c>
      <c r="C78" s="134" t="s">
        <v>139</v>
      </c>
      <c r="D78" s="134" t="s">
        <v>68</v>
      </c>
      <c r="E78" s="134" t="s">
        <v>93</v>
      </c>
      <c r="F78" s="133"/>
      <c r="G78" s="139">
        <f>G79</f>
        <v>1111</v>
      </c>
      <c r="H78" s="139">
        <f>H79</f>
        <v>1111</v>
      </c>
    </row>
    <row r="79" spans="1:8" ht="51" customHeight="1">
      <c r="A79" s="132" t="s">
        <v>189</v>
      </c>
      <c r="B79" s="133">
        <v>954</v>
      </c>
      <c r="C79" s="134" t="s">
        <v>139</v>
      </c>
      <c r="D79" s="134" t="s">
        <v>68</v>
      </c>
      <c r="E79" s="134" t="s">
        <v>140</v>
      </c>
      <c r="F79" s="133"/>
      <c r="G79" s="139">
        <f>G80+G82</f>
        <v>1111</v>
      </c>
      <c r="H79" s="139">
        <f>H80+H82</f>
        <v>1111</v>
      </c>
    </row>
    <row r="80" spans="1:8" ht="98.25" customHeight="1">
      <c r="A80" s="132" t="s">
        <v>191</v>
      </c>
      <c r="B80" s="133">
        <v>954</v>
      </c>
      <c r="C80" s="134" t="s">
        <v>139</v>
      </c>
      <c r="D80" s="134" t="s">
        <v>68</v>
      </c>
      <c r="E80" s="134" t="s">
        <v>141</v>
      </c>
      <c r="F80" s="133"/>
      <c r="G80" s="139">
        <f>G81</f>
        <v>1055</v>
      </c>
      <c r="H80" s="139">
        <f>H81</f>
        <v>1055</v>
      </c>
    </row>
    <row r="81" spans="1:8" ht="70.5" customHeight="1">
      <c r="A81" s="132" t="s">
        <v>190</v>
      </c>
      <c r="B81" s="133">
        <v>954</v>
      </c>
      <c r="C81" s="134" t="s">
        <v>139</v>
      </c>
      <c r="D81" s="134" t="s">
        <v>68</v>
      </c>
      <c r="E81" s="134" t="s">
        <v>141</v>
      </c>
      <c r="F81" s="133">
        <v>810</v>
      </c>
      <c r="G81" s="139">
        <v>1055</v>
      </c>
      <c r="H81" s="139">
        <v>1055</v>
      </c>
    </row>
    <row r="82" spans="1:8" ht="75" customHeight="1">
      <c r="A82" s="132" t="s">
        <v>192</v>
      </c>
      <c r="B82" s="133">
        <v>954</v>
      </c>
      <c r="C82" s="134" t="s">
        <v>139</v>
      </c>
      <c r="D82" s="134" t="s">
        <v>68</v>
      </c>
      <c r="E82" s="134" t="s">
        <v>193</v>
      </c>
      <c r="F82" s="133"/>
      <c r="G82" s="139">
        <f>G83</f>
        <v>56</v>
      </c>
      <c r="H82" s="139">
        <v>56</v>
      </c>
    </row>
    <row r="83" spans="1:8" ht="75" customHeight="1">
      <c r="A83" s="132" t="s">
        <v>190</v>
      </c>
      <c r="B83" s="133">
        <v>954</v>
      </c>
      <c r="C83" s="134" t="s">
        <v>139</v>
      </c>
      <c r="D83" s="134" t="s">
        <v>68</v>
      </c>
      <c r="E83" s="134" t="s">
        <v>193</v>
      </c>
      <c r="F83" s="133">
        <v>810</v>
      </c>
      <c r="G83" s="139">
        <v>56</v>
      </c>
      <c r="H83" s="139">
        <v>56</v>
      </c>
    </row>
    <row r="84" spans="1:8" ht="15">
      <c r="A84" s="132" t="s">
        <v>40</v>
      </c>
      <c r="B84" s="133">
        <v>954</v>
      </c>
      <c r="C84" s="134" t="s">
        <v>139</v>
      </c>
      <c r="D84" s="134" t="s">
        <v>124</v>
      </c>
      <c r="E84" s="134"/>
      <c r="F84" s="133"/>
      <c r="G84" s="139">
        <f>G86</f>
        <v>2815</v>
      </c>
      <c r="H84" s="139">
        <f>H86</f>
        <v>2815</v>
      </c>
    </row>
    <row r="85" spans="1:8" ht="62.25">
      <c r="A85" s="132" t="s">
        <v>216</v>
      </c>
      <c r="B85" s="133">
        <v>954</v>
      </c>
      <c r="C85" s="134" t="s">
        <v>139</v>
      </c>
      <c r="D85" s="134" t="s">
        <v>124</v>
      </c>
      <c r="E85" s="134" t="s">
        <v>93</v>
      </c>
      <c r="F85" s="133"/>
      <c r="G85" s="139">
        <f>G86</f>
        <v>2815</v>
      </c>
      <c r="H85" s="139">
        <f>H90</f>
        <v>2123</v>
      </c>
    </row>
    <row r="86" spans="1:8" ht="46.5">
      <c r="A86" s="132" t="s">
        <v>189</v>
      </c>
      <c r="B86" s="133">
        <v>954</v>
      </c>
      <c r="C86" s="134" t="s">
        <v>139</v>
      </c>
      <c r="D86" s="134" t="s">
        <v>124</v>
      </c>
      <c r="E86" s="134" t="s">
        <v>140</v>
      </c>
      <c r="F86" s="133"/>
      <c r="G86" s="139">
        <f>G87+G89</f>
        <v>2815</v>
      </c>
      <c r="H86" s="139">
        <f>H87+H89</f>
        <v>2815</v>
      </c>
    </row>
    <row r="87" spans="1:8" ht="46.5">
      <c r="A87" s="132" t="s">
        <v>194</v>
      </c>
      <c r="B87" s="133">
        <v>954</v>
      </c>
      <c r="C87" s="134" t="s">
        <v>139</v>
      </c>
      <c r="D87" s="134" t="s">
        <v>124</v>
      </c>
      <c r="E87" s="134" t="s">
        <v>195</v>
      </c>
      <c r="F87" s="133"/>
      <c r="G87" s="139">
        <f>G88</f>
        <v>692</v>
      </c>
      <c r="H87" s="139">
        <v>692</v>
      </c>
    </row>
    <row r="88" spans="1:8" ht="46.5">
      <c r="A88" s="132" t="s">
        <v>158</v>
      </c>
      <c r="B88" s="133">
        <v>954</v>
      </c>
      <c r="C88" s="134" t="s">
        <v>139</v>
      </c>
      <c r="D88" s="134" t="s">
        <v>124</v>
      </c>
      <c r="E88" s="134" t="s">
        <v>195</v>
      </c>
      <c r="F88" s="133">
        <v>240</v>
      </c>
      <c r="G88" s="139">
        <v>692</v>
      </c>
      <c r="H88" s="139">
        <v>692</v>
      </c>
    </row>
    <row r="89" spans="1:8" ht="30.75">
      <c r="A89" s="132" t="s">
        <v>186</v>
      </c>
      <c r="B89" s="133">
        <v>954</v>
      </c>
      <c r="C89" s="134" t="s">
        <v>139</v>
      </c>
      <c r="D89" s="134" t="s">
        <v>124</v>
      </c>
      <c r="E89" s="134" t="s">
        <v>187</v>
      </c>
      <c r="F89" s="133"/>
      <c r="G89" s="139">
        <f>G90</f>
        <v>2123</v>
      </c>
      <c r="H89" s="139">
        <f>H90</f>
        <v>2123</v>
      </c>
    </row>
    <row r="90" spans="1:8" ht="52.5" customHeight="1">
      <c r="A90" s="132" t="s">
        <v>158</v>
      </c>
      <c r="B90" s="133">
        <v>954</v>
      </c>
      <c r="C90" s="134" t="s">
        <v>139</v>
      </c>
      <c r="D90" s="134" t="s">
        <v>124</v>
      </c>
      <c r="E90" s="134" t="s">
        <v>187</v>
      </c>
      <c r="F90" s="133">
        <v>240</v>
      </c>
      <c r="G90" s="139">
        <v>2123</v>
      </c>
      <c r="H90" s="139">
        <v>2123</v>
      </c>
    </row>
    <row r="91" spans="1:8" ht="15">
      <c r="A91" s="165" t="s">
        <v>41</v>
      </c>
      <c r="B91" s="166">
        <v>954</v>
      </c>
      <c r="C91" s="168" t="s">
        <v>142</v>
      </c>
      <c r="D91" s="168"/>
      <c r="E91" s="168"/>
      <c r="F91" s="166"/>
      <c r="G91" s="167">
        <f>G96</f>
        <v>252</v>
      </c>
      <c r="H91" s="167">
        <f>H96</f>
        <v>252</v>
      </c>
    </row>
    <row r="92" spans="1:8" ht="30.75">
      <c r="A92" s="132" t="s">
        <v>42</v>
      </c>
      <c r="B92" s="133">
        <v>954</v>
      </c>
      <c r="C92" s="134" t="s">
        <v>142</v>
      </c>
      <c r="D92" s="134" t="s">
        <v>142</v>
      </c>
      <c r="E92" s="134"/>
      <c r="F92" s="133"/>
      <c r="G92" s="139">
        <f>G96</f>
        <v>252</v>
      </c>
      <c r="H92" s="139">
        <f>H96</f>
        <v>252</v>
      </c>
    </row>
    <row r="93" spans="1:8" ht="62.25">
      <c r="A93" s="132" t="s">
        <v>216</v>
      </c>
      <c r="B93" s="133">
        <v>954</v>
      </c>
      <c r="C93" s="134" t="s">
        <v>142</v>
      </c>
      <c r="D93" s="134" t="s">
        <v>142</v>
      </c>
      <c r="E93" s="134" t="s">
        <v>93</v>
      </c>
      <c r="F93" s="133"/>
      <c r="G93" s="139">
        <f>G96</f>
        <v>252</v>
      </c>
      <c r="H93" s="139">
        <f>H96</f>
        <v>252</v>
      </c>
    </row>
    <row r="94" spans="1:8" ht="36.75" customHeight="1">
      <c r="A94" s="132" t="s">
        <v>143</v>
      </c>
      <c r="B94" s="133">
        <v>954</v>
      </c>
      <c r="C94" s="134" t="s">
        <v>142</v>
      </c>
      <c r="D94" s="134" t="s">
        <v>142</v>
      </c>
      <c r="E94" s="134" t="s">
        <v>145</v>
      </c>
      <c r="F94" s="133"/>
      <c r="G94" s="139">
        <f>G96</f>
        <v>252</v>
      </c>
      <c r="H94" s="139">
        <f>H96</f>
        <v>252</v>
      </c>
    </row>
    <row r="95" spans="1:8" ht="54" customHeight="1">
      <c r="A95" s="132" t="s">
        <v>144</v>
      </c>
      <c r="B95" s="133">
        <v>954</v>
      </c>
      <c r="C95" s="134" t="s">
        <v>142</v>
      </c>
      <c r="D95" s="134" t="s">
        <v>142</v>
      </c>
      <c r="E95" s="134" t="s">
        <v>146</v>
      </c>
      <c r="F95" s="133"/>
      <c r="G95" s="139">
        <f>G96</f>
        <v>252</v>
      </c>
      <c r="H95" s="139">
        <f>H96</f>
        <v>252</v>
      </c>
    </row>
    <row r="96" spans="1:8" ht="54" customHeight="1">
      <c r="A96" s="132" t="s">
        <v>158</v>
      </c>
      <c r="B96" s="133">
        <v>954</v>
      </c>
      <c r="C96" s="134" t="s">
        <v>142</v>
      </c>
      <c r="D96" s="134" t="s">
        <v>142</v>
      </c>
      <c r="E96" s="134" t="s">
        <v>146</v>
      </c>
      <c r="F96" s="133">
        <v>240</v>
      </c>
      <c r="G96" s="139">
        <v>252</v>
      </c>
      <c r="H96" s="139">
        <v>252</v>
      </c>
    </row>
    <row r="97" spans="1:8" ht="21" customHeight="1">
      <c r="A97" s="165" t="s">
        <v>147</v>
      </c>
      <c r="B97" s="166">
        <v>954</v>
      </c>
      <c r="C97" s="168" t="s">
        <v>148</v>
      </c>
      <c r="D97" s="168"/>
      <c r="E97" s="168"/>
      <c r="F97" s="166"/>
      <c r="G97" s="167">
        <f aca="true" t="shared" si="1" ref="G97:H99">G98</f>
        <v>26776</v>
      </c>
      <c r="H97" s="167">
        <f t="shared" si="1"/>
        <v>26776</v>
      </c>
    </row>
    <row r="98" spans="1:8" ht="20.25" customHeight="1">
      <c r="A98" s="132" t="s">
        <v>44</v>
      </c>
      <c r="B98" s="133">
        <v>954</v>
      </c>
      <c r="C98" s="134" t="s">
        <v>148</v>
      </c>
      <c r="D98" s="134" t="s">
        <v>67</v>
      </c>
      <c r="E98" s="134"/>
      <c r="F98" s="133"/>
      <c r="G98" s="139">
        <f t="shared" si="1"/>
        <v>26776</v>
      </c>
      <c r="H98" s="139">
        <f t="shared" si="1"/>
        <v>26776</v>
      </c>
    </row>
    <row r="99" spans="1:8" ht="62.25">
      <c r="A99" s="132" t="s">
        <v>216</v>
      </c>
      <c r="B99" s="133">
        <v>954</v>
      </c>
      <c r="C99" s="134" t="s">
        <v>148</v>
      </c>
      <c r="D99" s="134" t="s">
        <v>67</v>
      </c>
      <c r="E99" s="134" t="s">
        <v>93</v>
      </c>
      <c r="F99" s="133"/>
      <c r="G99" s="139">
        <f t="shared" si="1"/>
        <v>26776</v>
      </c>
      <c r="H99" s="139">
        <f t="shared" si="1"/>
        <v>26776</v>
      </c>
    </row>
    <row r="100" spans="1:8" ht="30.75">
      <c r="A100" s="132" t="s">
        <v>143</v>
      </c>
      <c r="B100" s="133">
        <v>954</v>
      </c>
      <c r="C100" s="134" t="s">
        <v>148</v>
      </c>
      <c r="D100" s="134" t="s">
        <v>67</v>
      </c>
      <c r="E100" s="134" t="s">
        <v>145</v>
      </c>
      <c r="F100" s="133"/>
      <c r="G100" s="139">
        <f>G101+G103+G107</f>
        <v>26776</v>
      </c>
      <c r="H100" s="139">
        <f>H101+H103+H107</f>
        <v>26776</v>
      </c>
    </row>
    <row r="101" spans="1:8" ht="46.5">
      <c r="A101" s="172" t="s">
        <v>154</v>
      </c>
      <c r="B101" s="133">
        <v>954</v>
      </c>
      <c r="C101" s="134" t="s">
        <v>148</v>
      </c>
      <c r="D101" s="134" t="s">
        <v>67</v>
      </c>
      <c r="E101" s="134" t="s">
        <v>153</v>
      </c>
      <c r="F101" s="133"/>
      <c r="G101" s="139">
        <f>G102</f>
        <v>14459</v>
      </c>
      <c r="H101" s="139">
        <f>H102</f>
        <v>14459</v>
      </c>
    </row>
    <row r="102" spans="1:8" ht="15">
      <c r="A102" s="173" t="s">
        <v>155</v>
      </c>
      <c r="B102" s="133">
        <v>954</v>
      </c>
      <c r="C102" s="134" t="s">
        <v>148</v>
      </c>
      <c r="D102" s="134" t="s">
        <v>67</v>
      </c>
      <c r="E102" s="134" t="s">
        <v>153</v>
      </c>
      <c r="F102" s="133">
        <v>610</v>
      </c>
      <c r="G102" s="139">
        <f>14459</f>
        <v>14459</v>
      </c>
      <c r="H102" s="139">
        <f>14459</f>
        <v>14459</v>
      </c>
    </row>
    <row r="103" spans="1:8" ht="30.75">
      <c r="A103" s="172" t="s">
        <v>159</v>
      </c>
      <c r="B103" s="133">
        <v>954</v>
      </c>
      <c r="C103" s="134" t="s">
        <v>148</v>
      </c>
      <c r="D103" s="134" t="s">
        <v>67</v>
      </c>
      <c r="E103" s="134" t="s">
        <v>172</v>
      </c>
      <c r="F103" s="133"/>
      <c r="G103" s="139">
        <f>G104+G105+G106</f>
        <v>5446</v>
      </c>
      <c r="H103" s="139">
        <f>H104+H105+H106</f>
        <v>5446</v>
      </c>
    </row>
    <row r="104" spans="1:8" ht="30.75">
      <c r="A104" s="173" t="s">
        <v>157</v>
      </c>
      <c r="B104" s="133">
        <v>954</v>
      </c>
      <c r="C104" s="134" t="s">
        <v>148</v>
      </c>
      <c r="D104" s="134" t="s">
        <v>67</v>
      </c>
      <c r="E104" s="134" t="s">
        <v>172</v>
      </c>
      <c r="F104" s="133">
        <v>110</v>
      </c>
      <c r="G104" s="139">
        <f>3225+1400+30</f>
        <v>4655</v>
      </c>
      <c r="H104" s="139">
        <f>3225+1400+30</f>
        <v>4655</v>
      </c>
    </row>
    <row r="105" spans="1:8" ht="46.5">
      <c r="A105" s="173" t="s">
        <v>158</v>
      </c>
      <c r="B105" s="133">
        <v>954</v>
      </c>
      <c r="C105" s="134" t="s">
        <v>148</v>
      </c>
      <c r="D105" s="134" t="s">
        <v>67</v>
      </c>
      <c r="E105" s="134" t="s">
        <v>172</v>
      </c>
      <c r="F105" s="133">
        <v>240</v>
      </c>
      <c r="G105" s="139">
        <f>790</f>
        <v>790</v>
      </c>
      <c r="H105" s="139">
        <f>790</f>
        <v>790</v>
      </c>
    </row>
    <row r="106" spans="1:8" ht="30.75">
      <c r="A106" s="173" t="s">
        <v>101</v>
      </c>
      <c r="B106" s="133">
        <v>954</v>
      </c>
      <c r="C106" s="134" t="s">
        <v>148</v>
      </c>
      <c r="D106" s="134" t="s">
        <v>67</v>
      </c>
      <c r="E106" s="134" t="s">
        <v>172</v>
      </c>
      <c r="F106" s="133">
        <v>850</v>
      </c>
      <c r="G106" s="139">
        <v>1</v>
      </c>
      <c r="H106" s="139">
        <v>1</v>
      </c>
    </row>
    <row r="107" spans="1:8" ht="30.75">
      <c r="A107" s="172" t="s">
        <v>156</v>
      </c>
      <c r="B107" s="133">
        <v>954</v>
      </c>
      <c r="C107" s="134" t="s">
        <v>148</v>
      </c>
      <c r="D107" s="134" t="s">
        <v>67</v>
      </c>
      <c r="E107" s="134" t="s">
        <v>171</v>
      </c>
      <c r="F107" s="133"/>
      <c r="G107" s="139">
        <f>G108+G109+G110</f>
        <v>6871</v>
      </c>
      <c r="H107" s="139">
        <f>H108+H109+H110</f>
        <v>6871</v>
      </c>
    </row>
    <row r="108" spans="1:8" ht="36" customHeight="1">
      <c r="A108" s="173" t="s">
        <v>157</v>
      </c>
      <c r="B108" s="133">
        <v>954</v>
      </c>
      <c r="C108" s="134" t="s">
        <v>148</v>
      </c>
      <c r="D108" s="134" t="s">
        <v>67</v>
      </c>
      <c r="E108" s="134" t="s">
        <v>171</v>
      </c>
      <c r="F108" s="133">
        <v>110</v>
      </c>
      <c r="G108" s="139">
        <f>4537+1805+150</f>
        <v>6492</v>
      </c>
      <c r="H108" s="139">
        <f>4537+1805+150</f>
        <v>6492</v>
      </c>
    </row>
    <row r="109" spans="1:8" ht="56.25" customHeight="1">
      <c r="A109" s="173" t="s">
        <v>158</v>
      </c>
      <c r="B109" s="133">
        <v>954</v>
      </c>
      <c r="C109" s="134" t="s">
        <v>148</v>
      </c>
      <c r="D109" s="134" t="s">
        <v>67</v>
      </c>
      <c r="E109" s="134" t="s">
        <v>171</v>
      </c>
      <c r="F109" s="133">
        <v>240</v>
      </c>
      <c r="G109" s="139">
        <f>378</f>
        <v>378</v>
      </c>
      <c r="H109" s="139">
        <f>378</f>
        <v>378</v>
      </c>
    </row>
    <row r="110" spans="1:8" ht="36" customHeight="1">
      <c r="A110" s="173" t="s">
        <v>101</v>
      </c>
      <c r="B110" s="133">
        <v>954</v>
      </c>
      <c r="C110" s="134" t="s">
        <v>148</v>
      </c>
      <c r="D110" s="134" t="s">
        <v>67</v>
      </c>
      <c r="E110" s="134" t="s">
        <v>171</v>
      </c>
      <c r="F110" s="133">
        <v>850</v>
      </c>
      <c r="G110" s="139">
        <v>1</v>
      </c>
      <c r="H110" s="139">
        <v>1</v>
      </c>
    </row>
    <row r="111" spans="1:8" ht="15">
      <c r="A111" s="165" t="s">
        <v>45</v>
      </c>
      <c r="B111" s="166">
        <v>954</v>
      </c>
      <c r="C111" s="168">
        <v>10</v>
      </c>
      <c r="D111" s="168"/>
      <c r="E111" s="168"/>
      <c r="F111" s="166"/>
      <c r="G111" s="167">
        <f>G112+G125</f>
        <v>8717</v>
      </c>
      <c r="H111" s="167">
        <f>H112+H125</f>
        <v>8261</v>
      </c>
    </row>
    <row r="112" spans="1:8" ht="21" customHeight="1">
      <c r="A112" s="132" t="s">
        <v>46</v>
      </c>
      <c r="B112" s="133">
        <v>954</v>
      </c>
      <c r="C112" s="134" t="s">
        <v>127</v>
      </c>
      <c r="D112" s="134" t="s">
        <v>124</v>
      </c>
      <c r="E112" s="134"/>
      <c r="F112" s="133"/>
      <c r="G112" s="139">
        <f>G113</f>
        <v>567</v>
      </c>
      <c r="H112" s="139">
        <f>H113</f>
        <v>567</v>
      </c>
    </row>
    <row r="113" spans="1:8" ht="62.25">
      <c r="A113" s="132" t="s">
        <v>216</v>
      </c>
      <c r="B113" s="133">
        <v>954</v>
      </c>
      <c r="C113" s="134" t="s">
        <v>127</v>
      </c>
      <c r="D113" s="134" t="s">
        <v>124</v>
      </c>
      <c r="E113" s="134" t="s">
        <v>93</v>
      </c>
      <c r="F113" s="133"/>
      <c r="G113" s="139">
        <f>G114</f>
        <v>567</v>
      </c>
      <c r="H113" s="139">
        <f>H114</f>
        <v>567</v>
      </c>
    </row>
    <row r="114" spans="1:8" ht="42" customHeight="1">
      <c r="A114" s="132" t="s">
        <v>143</v>
      </c>
      <c r="B114" s="133">
        <v>954</v>
      </c>
      <c r="C114" s="134" t="s">
        <v>127</v>
      </c>
      <c r="D114" s="134" t="s">
        <v>124</v>
      </c>
      <c r="E114" s="134" t="s">
        <v>145</v>
      </c>
      <c r="F114" s="133"/>
      <c r="G114" s="139">
        <f>G115+G117+G119+G121+G123</f>
        <v>567</v>
      </c>
      <c r="H114" s="139">
        <f>H115+H117+H119+H121+H123</f>
        <v>567</v>
      </c>
    </row>
    <row r="115" spans="1:8" ht="62.25">
      <c r="A115" s="140" t="s">
        <v>218</v>
      </c>
      <c r="B115" s="152">
        <v>954</v>
      </c>
      <c r="C115" s="153" t="s">
        <v>127</v>
      </c>
      <c r="D115" s="153" t="s">
        <v>124</v>
      </c>
      <c r="E115" s="153" t="s">
        <v>214</v>
      </c>
      <c r="F115" s="152"/>
      <c r="G115" s="157">
        <f>G116</f>
        <v>105</v>
      </c>
      <c r="H115" s="157">
        <f>H116</f>
        <v>105</v>
      </c>
    </row>
    <row r="116" spans="1:8" ht="36.75" customHeight="1">
      <c r="A116" s="140" t="s">
        <v>164</v>
      </c>
      <c r="B116" s="152">
        <v>954</v>
      </c>
      <c r="C116" s="153" t="s">
        <v>127</v>
      </c>
      <c r="D116" s="153" t="s">
        <v>124</v>
      </c>
      <c r="E116" s="153" t="s">
        <v>214</v>
      </c>
      <c r="F116" s="152">
        <v>310</v>
      </c>
      <c r="G116" s="157">
        <v>105</v>
      </c>
      <c r="H116" s="157">
        <v>105</v>
      </c>
    </row>
    <row r="117" spans="1:8" ht="51" customHeight="1">
      <c r="A117" s="140" t="s">
        <v>220</v>
      </c>
      <c r="B117" s="152">
        <v>954</v>
      </c>
      <c r="C117" s="153" t="s">
        <v>127</v>
      </c>
      <c r="D117" s="153" t="s">
        <v>124</v>
      </c>
      <c r="E117" s="153" t="s">
        <v>213</v>
      </c>
      <c r="F117" s="152"/>
      <c r="G117" s="157">
        <f>G118</f>
        <v>120</v>
      </c>
      <c r="H117" s="157">
        <f>H118</f>
        <v>120</v>
      </c>
    </row>
    <row r="118" spans="1:8" ht="45.75" customHeight="1">
      <c r="A118" s="140" t="s">
        <v>163</v>
      </c>
      <c r="B118" s="152">
        <v>954</v>
      </c>
      <c r="C118" s="153" t="s">
        <v>127</v>
      </c>
      <c r="D118" s="153" t="s">
        <v>124</v>
      </c>
      <c r="E118" s="153" t="s">
        <v>213</v>
      </c>
      <c r="F118" s="152">
        <v>320</v>
      </c>
      <c r="G118" s="157">
        <v>120</v>
      </c>
      <c r="H118" s="157">
        <v>120</v>
      </c>
    </row>
    <row r="119" spans="1:8" ht="54.75" customHeight="1">
      <c r="A119" s="140" t="s">
        <v>201</v>
      </c>
      <c r="B119" s="152">
        <v>954</v>
      </c>
      <c r="C119" s="153" t="s">
        <v>127</v>
      </c>
      <c r="D119" s="153" t="s">
        <v>124</v>
      </c>
      <c r="E119" s="153" t="s">
        <v>198</v>
      </c>
      <c r="F119" s="152"/>
      <c r="G119" s="157">
        <f>G120</f>
        <v>120</v>
      </c>
      <c r="H119" s="157">
        <f>H120</f>
        <v>120</v>
      </c>
    </row>
    <row r="120" spans="1:8" ht="36.75" customHeight="1">
      <c r="A120" s="140" t="s">
        <v>164</v>
      </c>
      <c r="B120" s="152">
        <v>954</v>
      </c>
      <c r="C120" s="153" t="s">
        <v>127</v>
      </c>
      <c r="D120" s="153" t="s">
        <v>124</v>
      </c>
      <c r="E120" s="153" t="s">
        <v>198</v>
      </c>
      <c r="F120" s="152">
        <v>310</v>
      </c>
      <c r="G120" s="157">
        <v>120</v>
      </c>
      <c r="H120" s="157">
        <v>120</v>
      </c>
    </row>
    <row r="121" spans="1:8" ht="48" customHeight="1">
      <c r="A121" s="140" t="s">
        <v>199</v>
      </c>
      <c r="B121" s="152">
        <v>954</v>
      </c>
      <c r="C121" s="153" t="s">
        <v>127</v>
      </c>
      <c r="D121" s="153" t="s">
        <v>124</v>
      </c>
      <c r="E121" s="153" t="s">
        <v>200</v>
      </c>
      <c r="F121" s="152"/>
      <c r="G121" s="157">
        <f>G122</f>
        <v>192</v>
      </c>
      <c r="H121" s="157">
        <f>H122</f>
        <v>192</v>
      </c>
    </row>
    <row r="122" spans="1:8" ht="50.25" customHeight="1">
      <c r="A122" s="140" t="s">
        <v>164</v>
      </c>
      <c r="B122" s="152">
        <v>954</v>
      </c>
      <c r="C122" s="153" t="s">
        <v>127</v>
      </c>
      <c r="D122" s="153" t="s">
        <v>124</v>
      </c>
      <c r="E122" s="153" t="s">
        <v>200</v>
      </c>
      <c r="F122" s="152">
        <v>310</v>
      </c>
      <c r="G122" s="157">
        <v>192</v>
      </c>
      <c r="H122" s="157">
        <v>192</v>
      </c>
    </row>
    <row r="123" spans="1:8" ht="54" customHeight="1">
      <c r="A123" s="140" t="s">
        <v>219</v>
      </c>
      <c r="B123" s="152">
        <v>954</v>
      </c>
      <c r="C123" s="153" t="s">
        <v>127</v>
      </c>
      <c r="D123" s="153" t="s">
        <v>124</v>
      </c>
      <c r="E123" s="153" t="s">
        <v>212</v>
      </c>
      <c r="F123" s="152"/>
      <c r="G123" s="157">
        <f>G124</f>
        <v>30</v>
      </c>
      <c r="H123" s="157">
        <f>H124</f>
        <v>30</v>
      </c>
    </row>
    <row r="124" spans="1:8" ht="49.5" customHeight="1">
      <c r="A124" s="140" t="s">
        <v>163</v>
      </c>
      <c r="B124" s="152">
        <v>954</v>
      </c>
      <c r="C124" s="153" t="s">
        <v>127</v>
      </c>
      <c r="D124" s="153" t="s">
        <v>124</v>
      </c>
      <c r="E124" s="153" t="s">
        <v>212</v>
      </c>
      <c r="F124" s="152">
        <v>320</v>
      </c>
      <c r="G124" s="157">
        <v>30</v>
      </c>
      <c r="H124" s="157">
        <v>30</v>
      </c>
    </row>
    <row r="125" spans="1:8" ht="36" customHeight="1">
      <c r="A125" s="132" t="s">
        <v>56</v>
      </c>
      <c r="B125" s="133">
        <v>954</v>
      </c>
      <c r="C125" s="134" t="s">
        <v>127</v>
      </c>
      <c r="D125" s="134" t="s">
        <v>165</v>
      </c>
      <c r="E125" s="134"/>
      <c r="F125" s="133"/>
      <c r="G125" s="139">
        <f>G126</f>
        <v>8150</v>
      </c>
      <c r="H125" s="139">
        <f>H126</f>
        <v>7694</v>
      </c>
    </row>
    <row r="126" spans="1:8" ht="69" customHeight="1">
      <c r="A126" s="132" t="s">
        <v>216</v>
      </c>
      <c r="B126" s="133">
        <v>954</v>
      </c>
      <c r="C126" s="134" t="s">
        <v>127</v>
      </c>
      <c r="D126" s="134" t="s">
        <v>165</v>
      </c>
      <c r="E126" s="134" t="s">
        <v>93</v>
      </c>
      <c r="F126" s="133"/>
      <c r="G126" s="139">
        <f>G127+G130</f>
        <v>8150</v>
      </c>
      <c r="H126" s="139">
        <f>H127+H130</f>
        <v>7694</v>
      </c>
    </row>
    <row r="127" spans="1:8" ht="46.5">
      <c r="A127" s="132" t="s">
        <v>91</v>
      </c>
      <c r="B127" s="133">
        <v>954</v>
      </c>
      <c r="C127" s="134" t="s">
        <v>127</v>
      </c>
      <c r="D127" s="134" t="s">
        <v>165</v>
      </c>
      <c r="E127" s="133" t="s">
        <v>94</v>
      </c>
      <c r="F127" s="133"/>
      <c r="G127" s="139">
        <f>G129</f>
        <v>1651</v>
      </c>
      <c r="H127" s="139">
        <f>H129</f>
        <v>1651</v>
      </c>
    </row>
    <row r="128" spans="1:8" ht="15">
      <c r="A128" s="132" t="s">
        <v>95</v>
      </c>
      <c r="B128" s="133">
        <v>954</v>
      </c>
      <c r="C128" s="134" t="s">
        <v>127</v>
      </c>
      <c r="D128" s="134" t="s">
        <v>165</v>
      </c>
      <c r="E128" s="133" t="s">
        <v>96</v>
      </c>
      <c r="F128" s="133"/>
      <c r="G128" s="139">
        <f>G129</f>
        <v>1651</v>
      </c>
      <c r="H128" s="139">
        <f>H129</f>
        <v>1651</v>
      </c>
    </row>
    <row r="129" spans="1:8" ht="15">
      <c r="A129" s="133" t="s">
        <v>166</v>
      </c>
      <c r="B129" s="133">
        <v>954</v>
      </c>
      <c r="C129" s="134" t="s">
        <v>127</v>
      </c>
      <c r="D129" s="134" t="s">
        <v>165</v>
      </c>
      <c r="E129" s="133" t="s">
        <v>96</v>
      </c>
      <c r="F129" s="133">
        <v>360</v>
      </c>
      <c r="G129" s="139">
        <f>1951-300</f>
        <v>1651</v>
      </c>
      <c r="H129" s="139">
        <f>1951-300</f>
        <v>1651</v>
      </c>
    </row>
    <row r="130" spans="1:8" ht="30.75">
      <c r="A130" s="132" t="s">
        <v>100</v>
      </c>
      <c r="B130" s="133">
        <v>954</v>
      </c>
      <c r="C130" s="134" t="s">
        <v>127</v>
      </c>
      <c r="D130" s="134" t="s">
        <v>165</v>
      </c>
      <c r="E130" s="133" t="s">
        <v>99</v>
      </c>
      <c r="F130" s="133"/>
      <c r="G130" s="139">
        <f>G131</f>
        <v>6499</v>
      </c>
      <c r="H130" s="139">
        <f>H131</f>
        <v>6043</v>
      </c>
    </row>
    <row r="131" spans="1:8" ht="17.25" customHeight="1">
      <c r="A131" s="133" t="s">
        <v>166</v>
      </c>
      <c r="B131" s="133">
        <v>954</v>
      </c>
      <c r="C131" s="134" t="s">
        <v>127</v>
      </c>
      <c r="D131" s="134" t="s">
        <v>165</v>
      </c>
      <c r="E131" s="133" t="s">
        <v>99</v>
      </c>
      <c r="F131" s="133">
        <v>360</v>
      </c>
      <c r="G131" s="139">
        <f>12926-7140+3437-2724</f>
        <v>6499</v>
      </c>
      <c r="H131" s="139">
        <f>12926-7140+3664-3407</f>
        <v>6043</v>
      </c>
    </row>
    <row r="132" spans="1:8" ht="15">
      <c r="A132" s="166" t="s">
        <v>47</v>
      </c>
      <c r="B132" s="166">
        <v>954</v>
      </c>
      <c r="C132" s="168" t="s">
        <v>109</v>
      </c>
      <c r="D132" s="168"/>
      <c r="E132" s="168"/>
      <c r="F132" s="166"/>
      <c r="G132" s="167">
        <f aca="true" t="shared" si="2" ref="G132:H134">G133</f>
        <v>11364</v>
      </c>
      <c r="H132" s="167">
        <f t="shared" si="2"/>
        <v>9713</v>
      </c>
    </row>
    <row r="133" spans="1:8" ht="20.25" customHeight="1">
      <c r="A133" s="133" t="s">
        <v>47</v>
      </c>
      <c r="B133" s="133">
        <v>954</v>
      </c>
      <c r="C133" s="134" t="s">
        <v>109</v>
      </c>
      <c r="D133" s="134" t="s">
        <v>67</v>
      </c>
      <c r="E133" s="134"/>
      <c r="F133" s="133"/>
      <c r="G133" s="139">
        <f t="shared" si="2"/>
        <v>11364</v>
      </c>
      <c r="H133" s="139">
        <f t="shared" si="2"/>
        <v>9713</v>
      </c>
    </row>
    <row r="134" spans="1:8" ht="68.25" customHeight="1">
      <c r="A134" s="132" t="s">
        <v>216</v>
      </c>
      <c r="B134" s="133">
        <v>954</v>
      </c>
      <c r="C134" s="134" t="s">
        <v>109</v>
      </c>
      <c r="D134" s="134" t="s">
        <v>67</v>
      </c>
      <c r="E134" s="134" t="s">
        <v>93</v>
      </c>
      <c r="F134" s="133"/>
      <c r="G134" s="139">
        <f t="shared" si="2"/>
        <v>11364</v>
      </c>
      <c r="H134" s="139">
        <f t="shared" si="2"/>
        <v>9713</v>
      </c>
    </row>
    <row r="135" spans="1:8" ht="38.25" customHeight="1">
      <c r="A135" s="132" t="s">
        <v>143</v>
      </c>
      <c r="B135" s="133">
        <v>954</v>
      </c>
      <c r="C135" s="134" t="s">
        <v>109</v>
      </c>
      <c r="D135" s="134" t="s">
        <v>67</v>
      </c>
      <c r="E135" s="134" t="s">
        <v>145</v>
      </c>
      <c r="F135" s="133"/>
      <c r="G135" s="139">
        <f>G136+G138</f>
        <v>11364</v>
      </c>
      <c r="H135" s="139">
        <f>H136+H138</f>
        <v>9713</v>
      </c>
    </row>
    <row r="136" spans="1:8" ht="41.25" customHeight="1">
      <c r="A136" s="132" t="s">
        <v>167</v>
      </c>
      <c r="B136" s="133">
        <v>954</v>
      </c>
      <c r="C136" s="134" t="s">
        <v>109</v>
      </c>
      <c r="D136" s="134" t="s">
        <v>67</v>
      </c>
      <c r="E136" s="134" t="s">
        <v>168</v>
      </c>
      <c r="F136" s="133"/>
      <c r="G136" s="139">
        <f>G137</f>
        <v>224</v>
      </c>
      <c r="H136" s="139">
        <f>H137</f>
        <v>224</v>
      </c>
    </row>
    <row r="137" spans="1:8" ht="51" customHeight="1">
      <c r="A137" s="173" t="s">
        <v>158</v>
      </c>
      <c r="B137" s="133">
        <v>954</v>
      </c>
      <c r="C137" s="134" t="s">
        <v>109</v>
      </c>
      <c r="D137" s="134" t="s">
        <v>67</v>
      </c>
      <c r="E137" s="134" t="s">
        <v>168</v>
      </c>
      <c r="F137" s="133">
        <v>240</v>
      </c>
      <c r="G137" s="139">
        <v>224</v>
      </c>
      <c r="H137" s="139">
        <v>224</v>
      </c>
    </row>
    <row r="138" spans="1:8" ht="51" customHeight="1">
      <c r="A138" s="172" t="s">
        <v>169</v>
      </c>
      <c r="B138" s="133">
        <v>954</v>
      </c>
      <c r="C138" s="134" t="s">
        <v>109</v>
      </c>
      <c r="D138" s="134" t="s">
        <v>67</v>
      </c>
      <c r="E138" s="134" t="s">
        <v>170</v>
      </c>
      <c r="F138" s="133"/>
      <c r="G138" s="139">
        <f>G139+G140+G141</f>
        <v>11140</v>
      </c>
      <c r="H138" s="139">
        <f>H139+H140+H141</f>
        <v>9489</v>
      </c>
    </row>
    <row r="139" spans="1:8" ht="33.75" customHeight="1">
      <c r="A139" s="173" t="s">
        <v>157</v>
      </c>
      <c r="B139" s="133">
        <v>954</v>
      </c>
      <c r="C139" s="134" t="s">
        <v>109</v>
      </c>
      <c r="D139" s="134" t="s">
        <v>67</v>
      </c>
      <c r="E139" s="134" t="s">
        <v>170</v>
      </c>
      <c r="F139" s="133">
        <v>110</v>
      </c>
      <c r="G139" s="139">
        <v>9822</v>
      </c>
      <c r="H139" s="139">
        <v>8171</v>
      </c>
    </row>
    <row r="140" spans="1:8" ht="49.5" customHeight="1">
      <c r="A140" s="173" t="s">
        <v>158</v>
      </c>
      <c r="B140" s="133">
        <v>954</v>
      </c>
      <c r="C140" s="134" t="s">
        <v>109</v>
      </c>
      <c r="D140" s="134" t="s">
        <v>67</v>
      </c>
      <c r="E140" s="134" t="s">
        <v>170</v>
      </c>
      <c r="F140" s="133">
        <v>240</v>
      </c>
      <c r="G140" s="139">
        <v>1317</v>
      </c>
      <c r="H140" s="139">
        <v>1317</v>
      </c>
    </row>
    <row r="141" spans="1:8" ht="30.75">
      <c r="A141" s="173" t="s">
        <v>101</v>
      </c>
      <c r="B141" s="133">
        <v>954</v>
      </c>
      <c r="C141" s="134" t="s">
        <v>109</v>
      </c>
      <c r="D141" s="134" t="s">
        <v>67</v>
      </c>
      <c r="E141" s="134" t="s">
        <v>170</v>
      </c>
      <c r="F141" s="133">
        <v>850</v>
      </c>
      <c r="G141" s="139">
        <v>1</v>
      </c>
      <c r="H141" s="139">
        <v>1</v>
      </c>
    </row>
    <row r="142" spans="1:8" ht="15">
      <c r="A142" s="165" t="s">
        <v>180</v>
      </c>
      <c r="B142" s="166">
        <v>954</v>
      </c>
      <c r="C142" s="168" t="s">
        <v>179</v>
      </c>
      <c r="D142" s="168"/>
      <c r="E142" s="168"/>
      <c r="F142" s="168"/>
      <c r="G142" s="167">
        <f>G145</f>
        <v>2521</v>
      </c>
      <c r="H142" s="167">
        <f>H145</f>
        <v>5149</v>
      </c>
    </row>
    <row r="143" spans="1:8" ht="15">
      <c r="A143" s="188" t="s">
        <v>180</v>
      </c>
      <c r="B143" s="173">
        <v>954</v>
      </c>
      <c r="C143" s="134" t="s">
        <v>179</v>
      </c>
      <c r="D143" s="189">
        <v>99</v>
      </c>
      <c r="E143" s="190" t="s">
        <v>181</v>
      </c>
      <c r="F143" s="191" t="s">
        <v>181</v>
      </c>
      <c r="G143" s="139">
        <f>G145</f>
        <v>2521</v>
      </c>
      <c r="H143" s="139">
        <f>H145</f>
        <v>5149</v>
      </c>
    </row>
    <row r="144" spans="1:8" ht="15">
      <c r="A144" s="172" t="s">
        <v>180</v>
      </c>
      <c r="B144" s="173">
        <v>954</v>
      </c>
      <c r="C144" s="134" t="s">
        <v>179</v>
      </c>
      <c r="D144" s="189">
        <v>99</v>
      </c>
      <c r="E144" s="134" t="s">
        <v>183</v>
      </c>
      <c r="F144" s="191" t="s">
        <v>181</v>
      </c>
      <c r="G144" s="139">
        <f>G145</f>
        <v>2521</v>
      </c>
      <c r="H144" s="139">
        <f>H145</f>
        <v>5149</v>
      </c>
    </row>
    <row r="145" spans="1:8" ht="15">
      <c r="A145" s="172" t="s">
        <v>180</v>
      </c>
      <c r="B145" s="173">
        <v>954</v>
      </c>
      <c r="C145" s="134" t="s">
        <v>179</v>
      </c>
      <c r="D145" s="189">
        <v>99</v>
      </c>
      <c r="E145" s="134" t="s">
        <v>184</v>
      </c>
      <c r="F145" s="191" t="s">
        <v>181</v>
      </c>
      <c r="G145" s="139">
        <f>G147</f>
        <v>2521</v>
      </c>
      <c r="H145" s="139">
        <f>H147</f>
        <v>5149</v>
      </c>
    </row>
    <row r="146" spans="1:8" ht="15">
      <c r="A146" s="172" t="s">
        <v>180</v>
      </c>
      <c r="B146" s="173">
        <v>954</v>
      </c>
      <c r="C146" s="134" t="s">
        <v>179</v>
      </c>
      <c r="D146" s="189">
        <v>99</v>
      </c>
      <c r="E146" s="134" t="s">
        <v>185</v>
      </c>
      <c r="F146" s="191" t="s">
        <v>181</v>
      </c>
      <c r="G146" s="139">
        <f>G147</f>
        <v>2521</v>
      </c>
      <c r="H146" s="139">
        <f>H147</f>
        <v>5149</v>
      </c>
    </row>
    <row r="147" spans="1:8" ht="15">
      <c r="A147" s="173" t="s">
        <v>180</v>
      </c>
      <c r="B147" s="173">
        <v>954</v>
      </c>
      <c r="C147" s="134" t="s">
        <v>179</v>
      </c>
      <c r="D147" s="189">
        <v>99</v>
      </c>
      <c r="E147" s="134" t="s">
        <v>185</v>
      </c>
      <c r="F147" s="191" t="s">
        <v>182</v>
      </c>
      <c r="G147" s="139">
        <v>2521</v>
      </c>
      <c r="H147" s="139">
        <v>5149</v>
      </c>
    </row>
    <row r="148" spans="1:8" ht="15">
      <c r="A148" s="166" t="s">
        <v>177</v>
      </c>
      <c r="B148" s="166"/>
      <c r="C148" s="166"/>
      <c r="D148" s="166"/>
      <c r="E148" s="166"/>
      <c r="F148" s="166"/>
      <c r="G148" s="175">
        <f>G12</f>
        <v>100811</v>
      </c>
      <c r="H148" s="175">
        <f>H12</f>
        <v>102974</v>
      </c>
    </row>
  </sheetData>
  <mergeCells count="6">
    <mergeCell ref="C4:H4"/>
    <mergeCell ref="C5:H5"/>
    <mergeCell ref="A7:H7"/>
    <mergeCell ref="D1:H1"/>
    <mergeCell ref="C2:H2"/>
    <mergeCell ref="C3:H3"/>
  </mergeCells>
  <printOptions/>
  <pageMargins left="0.37" right="0.22" top="0.19" bottom="0.17" header="0.22" footer="0.18"/>
  <pageSetup horizontalDpi="600" verticalDpi="600" orientation="portrait" paperSize="9" scale="94" r:id="rId1"/>
  <ignoredErrors>
    <ignoredError sqref="G129:H1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9">
      <selection activeCell="A18" sqref="A18"/>
    </sheetView>
  </sheetViews>
  <sheetFormatPr defaultColWidth="9.140625" defaultRowHeight="12.75"/>
  <cols>
    <col min="1" max="1" width="43.7109375" style="141" customWidth="1"/>
    <col min="2" max="2" width="7.28125" style="141" customWidth="1"/>
    <col min="3" max="3" width="8.8515625" style="141" customWidth="1"/>
    <col min="4" max="4" width="9.57421875" style="141" customWidth="1"/>
    <col min="5" max="5" width="10.28125" style="141" customWidth="1"/>
    <col min="6" max="6" width="9.8515625" style="141" customWidth="1"/>
    <col min="7" max="7" width="11.421875" style="147" bestFit="1" customWidth="1"/>
    <col min="8" max="16384" width="8.8515625" style="141" customWidth="1"/>
  </cols>
  <sheetData>
    <row r="1" spans="3:7" ht="15">
      <c r="C1" s="144"/>
      <c r="D1" s="226" t="s">
        <v>62</v>
      </c>
      <c r="E1" s="226"/>
      <c r="F1" s="226"/>
      <c r="G1" s="226"/>
    </row>
    <row r="2" spans="3:7" ht="20.25" customHeight="1">
      <c r="C2" s="226" t="s">
        <v>255</v>
      </c>
      <c r="D2" s="226"/>
      <c r="E2" s="226"/>
      <c r="F2" s="226"/>
      <c r="G2" s="226"/>
    </row>
    <row r="3" spans="3:7" ht="21" customHeight="1">
      <c r="C3" s="226" t="s">
        <v>7</v>
      </c>
      <c r="D3" s="226"/>
      <c r="E3" s="226"/>
      <c r="F3" s="226"/>
      <c r="G3" s="226"/>
    </row>
    <row r="4" spans="3:7" ht="15">
      <c r="C4" s="226" t="s">
        <v>6</v>
      </c>
      <c r="D4" s="226"/>
      <c r="E4" s="226"/>
      <c r="F4" s="226"/>
      <c r="G4" s="226"/>
    </row>
    <row r="5" spans="3:7" ht="15">
      <c r="C5" s="226" t="s">
        <v>256</v>
      </c>
      <c r="D5" s="226"/>
      <c r="E5" s="226"/>
      <c r="F5" s="226"/>
      <c r="G5" s="226"/>
    </row>
    <row r="7" spans="1:7" ht="15">
      <c r="A7" s="227" t="s">
        <v>63</v>
      </c>
      <c r="B7" s="227"/>
      <c r="C7" s="227"/>
      <c r="D7" s="227"/>
      <c r="E7" s="227"/>
      <c r="F7" s="227"/>
      <c r="G7" s="227"/>
    </row>
    <row r="8" spans="1:7" ht="15">
      <c r="A8" s="145"/>
      <c r="B8" s="145"/>
      <c r="C8" s="145"/>
      <c r="D8" s="145"/>
      <c r="E8" s="145"/>
      <c r="F8" s="145"/>
      <c r="G8" s="146"/>
    </row>
    <row r="9" ht="15">
      <c r="G9" s="147" t="s">
        <v>0</v>
      </c>
    </row>
    <row r="10" spans="1:7" ht="30.75">
      <c r="A10" s="148" t="s">
        <v>57</v>
      </c>
      <c r="B10" s="149" t="s">
        <v>64</v>
      </c>
      <c r="C10" s="148" t="s">
        <v>24</v>
      </c>
      <c r="D10" s="149" t="s">
        <v>25</v>
      </c>
      <c r="E10" s="149" t="s">
        <v>58</v>
      </c>
      <c r="F10" s="149" t="s">
        <v>59</v>
      </c>
      <c r="G10" s="150" t="s">
        <v>2</v>
      </c>
    </row>
    <row r="11" spans="1:7" ht="1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</row>
    <row r="12" spans="1:7" ht="30.75">
      <c r="A12" s="143" t="s">
        <v>178</v>
      </c>
      <c r="B12" s="142">
        <v>380</v>
      </c>
      <c r="C12" s="142"/>
      <c r="D12" s="142"/>
      <c r="E12" s="142"/>
      <c r="F12" s="148"/>
      <c r="G12" s="151">
        <f>G14</f>
        <v>75</v>
      </c>
    </row>
    <row r="13" spans="1:7" ht="15">
      <c r="A13" s="152" t="s">
        <v>26</v>
      </c>
      <c r="B13" s="152">
        <v>380</v>
      </c>
      <c r="C13" s="153" t="s">
        <v>67</v>
      </c>
      <c r="D13" s="153"/>
      <c r="E13" s="142"/>
      <c r="F13" s="148"/>
      <c r="G13" s="151">
        <f>G14</f>
        <v>75</v>
      </c>
    </row>
    <row r="14" spans="1:7" ht="71.25" customHeight="1">
      <c r="A14" s="27" t="s">
        <v>28</v>
      </c>
      <c r="B14" s="152">
        <v>380</v>
      </c>
      <c r="C14" s="153" t="s">
        <v>67</v>
      </c>
      <c r="D14" s="153" t="s">
        <v>124</v>
      </c>
      <c r="E14" s="152"/>
      <c r="F14" s="148"/>
      <c r="G14" s="150">
        <f>G15+G20</f>
        <v>75</v>
      </c>
    </row>
    <row r="15" spans="1:7" ht="33" customHeight="1">
      <c r="A15" s="140" t="s">
        <v>110</v>
      </c>
      <c r="B15" s="152">
        <v>380</v>
      </c>
      <c r="C15" s="153" t="s">
        <v>67</v>
      </c>
      <c r="D15" s="153" t="s">
        <v>124</v>
      </c>
      <c r="E15" s="153" t="s">
        <v>111</v>
      </c>
      <c r="F15" s="148"/>
      <c r="G15" s="150">
        <f>G16</f>
        <v>9</v>
      </c>
    </row>
    <row r="16" spans="1:7" ht="30.75">
      <c r="A16" s="140" t="s">
        <v>112</v>
      </c>
      <c r="B16" s="152">
        <v>380</v>
      </c>
      <c r="C16" s="153" t="s">
        <v>67</v>
      </c>
      <c r="D16" s="153" t="s">
        <v>124</v>
      </c>
      <c r="E16" s="153" t="s">
        <v>113</v>
      </c>
      <c r="F16" s="148"/>
      <c r="G16" s="150">
        <f>G18+G19</f>
        <v>9</v>
      </c>
    </row>
    <row r="17" spans="1:7" ht="30.75">
      <c r="A17" s="132" t="s">
        <v>100</v>
      </c>
      <c r="B17" s="133">
        <v>380</v>
      </c>
      <c r="C17" s="134" t="s">
        <v>67</v>
      </c>
      <c r="D17" s="134" t="s">
        <v>124</v>
      </c>
      <c r="E17" s="134" t="s">
        <v>215</v>
      </c>
      <c r="F17" s="163"/>
      <c r="G17" s="194">
        <f>G18+G19</f>
        <v>9</v>
      </c>
    </row>
    <row r="18" spans="1:7" ht="46.5">
      <c r="A18" s="132" t="s">
        <v>158</v>
      </c>
      <c r="B18" s="133">
        <v>380</v>
      </c>
      <c r="C18" s="134" t="s">
        <v>67</v>
      </c>
      <c r="D18" s="134" t="s">
        <v>124</v>
      </c>
      <c r="E18" s="134" t="s">
        <v>215</v>
      </c>
      <c r="F18" s="196">
        <v>240</v>
      </c>
      <c r="G18" s="194">
        <v>8</v>
      </c>
    </row>
    <row r="19" spans="1:7" ht="15">
      <c r="A19" s="132" t="s">
        <v>101</v>
      </c>
      <c r="B19" s="133">
        <v>380</v>
      </c>
      <c r="C19" s="134" t="s">
        <v>67</v>
      </c>
      <c r="D19" s="134" t="s">
        <v>124</v>
      </c>
      <c r="E19" s="133" t="s">
        <v>215</v>
      </c>
      <c r="F19" s="196">
        <v>850</v>
      </c>
      <c r="G19" s="194">
        <v>1</v>
      </c>
    </row>
    <row r="20" spans="1:7" ht="30.75">
      <c r="A20" s="140" t="s">
        <v>112</v>
      </c>
      <c r="B20" s="152">
        <v>380</v>
      </c>
      <c r="C20" s="153" t="s">
        <v>67</v>
      </c>
      <c r="D20" s="153" t="s">
        <v>124</v>
      </c>
      <c r="E20" s="152" t="s">
        <v>113</v>
      </c>
      <c r="F20" s="152"/>
      <c r="G20" s="157">
        <v>66</v>
      </c>
    </row>
    <row r="21" spans="1:7" ht="30.75">
      <c r="A21" s="140" t="s">
        <v>174</v>
      </c>
      <c r="B21" s="152">
        <v>380</v>
      </c>
      <c r="C21" s="153" t="s">
        <v>67</v>
      </c>
      <c r="D21" s="153" t="s">
        <v>124</v>
      </c>
      <c r="E21" s="152" t="s">
        <v>175</v>
      </c>
      <c r="F21" s="152"/>
      <c r="G21" s="157">
        <f>G22</f>
        <v>66</v>
      </c>
    </row>
    <row r="22" spans="1:7" ht="15">
      <c r="A22" s="140" t="s">
        <v>152</v>
      </c>
      <c r="B22" s="152">
        <v>380</v>
      </c>
      <c r="C22" s="153" t="s">
        <v>67</v>
      </c>
      <c r="D22" s="153" t="s">
        <v>124</v>
      </c>
      <c r="E22" s="152" t="s">
        <v>175</v>
      </c>
      <c r="F22" s="152">
        <v>540</v>
      </c>
      <c r="G22" s="157">
        <v>66</v>
      </c>
    </row>
    <row r="23" spans="1:7" ht="30.75">
      <c r="A23" s="154" t="s">
        <v>66</v>
      </c>
      <c r="B23" s="155">
        <v>954</v>
      </c>
      <c r="C23" s="152"/>
      <c r="D23" s="152"/>
      <c r="E23" s="152"/>
      <c r="F23" s="152"/>
      <c r="G23" s="156">
        <f>G24+G64+G71+G82+G90+G105+G111+G131+G152</f>
        <v>100234</v>
      </c>
    </row>
    <row r="24" spans="1:7" ht="15">
      <c r="A24" s="152" t="s">
        <v>26</v>
      </c>
      <c r="B24" s="152">
        <v>954</v>
      </c>
      <c r="C24" s="153" t="s">
        <v>67</v>
      </c>
      <c r="D24" s="153"/>
      <c r="E24" s="152"/>
      <c r="F24" s="152"/>
      <c r="G24" s="157">
        <f>G25+G30+G49+G54</f>
        <v>42526</v>
      </c>
    </row>
    <row r="25" spans="1:7" ht="46.5">
      <c r="A25" s="27" t="s">
        <v>27</v>
      </c>
      <c r="B25" s="152">
        <v>954</v>
      </c>
      <c r="C25" s="153" t="s">
        <v>67</v>
      </c>
      <c r="D25" s="153" t="s">
        <v>68</v>
      </c>
      <c r="E25" s="152"/>
      <c r="F25" s="152"/>
      <c r="G25" s="157">
        <f>G29</f>
        <v>2931</v>
      </c>
    </row>
    <row r="26" spans="1:7" ht="69" customHeight="1">
      <c r="A26" s="140" t="s">
        <v>216</v>
      </c>
      <c r="B26" s="152">
        <v>954</v>
      </c>
      <c r="C26" s="153" t="s">
        <v>67</v>
      </c>
      <c r="D26" s="153" t="s">
        <v>68</v>
      </c>
      <c r="E26" s="153" t="s">
        <v>93</v>
      </c>
      <c r="F26" s="152"/>
      <c r="G26" s="157">
        <f>G29</f>
        <v>2931</v>
      </c>
    </row>
    <row r="27" spans="1:7" ht="36.75" customHeight="1">
      <c r="A27" s="140" t="s">
        <v>91</v>
      </c>
      <c r="B27" s="152">
        <v>954</v>
      </c>
      <c r="C27" s="153" t="s">
        <v>67</v>
      </c>
      <c r="D27" s="153" t="s">
        <v>68</v>
      </c>
      <c r="E27" s="152" t="s">
        <v>94</v>
      </c>
      <c r="F27" s="152"/>
      <c r="G27" s="157">
        <f>G29</f>
        <v>2931</v>
      </c>
    </row>
    <row r="28" spans="1:7" ht="15">
      <c r="A28" s="140" t="s">
        <v>95</v>
      </c>
      <c r="B28" s="152">
        <v>954</v>
      </c>
      <c r="C28" s="153" t="s">
        <v>67</v>
      </c>
      <c r="D28" s="153" t="s">
        <v>68</v>
      </c>
      <c r="E28" s="152" t="s">
        <v>96</v>
      </c>
      <c r="F28" s="152"/>
      <c r="G28" s="157">
        <f>G29</f>
        <v>2931</v>
      </c>
    </row>
    <row r="29" spans="1:7" ht="30.75">
      <c r="A29" s="140" t="s">
        <v>97</v>
      </c>
      <c r="B29" s="152">
        <v>954</v>
      </c>
      <c r="C29" s="152" t="s">
        <v>67</v>
      </c>
      <c r="D29" s="152" t="s">
        <v>68</v>
      </c>
      <c r="E29" s="152" t="s">
        <v>96</v>
      </c>
      <c r="F29" s="152">
        <v>120</v>
      </c>
      <c r="G29" s="157">
        <v>2931</v>
      </c>
    </row>
    <row r="30" spans="1:7" ht="88.5" customHeight="1">
      <c r="A30" s="30" t="s">
        <v>29</v>
      </c>
      <c r="B30" s="152">
        <v>954</v>
      </c>
      <c r="C30" s="153" t="s">
        <v>67</v>
      </c>
      <c r="D30" s="153" t="s">
        <v>98</v>
      </c>
      <c r="E30" s="152"/>
      <c r="F30" s="152"/>
      <c r="G30" s="157">
        <f>G31</f>
        <v>38401</v>
      </c>
    </row>
    <row r="31" spans="1:7" ht="69" customHeight="1">
      <c r="A31" s="140" t="s">
        <v>216</v>
      </c>
      <c r="B31" s="152">
        <v>954</v>
      </c>
      <c r="C31" s="153" t="s">
        <v>67</v>
      </c>
      <c r="D31" s="153" t="s">
        <v>98</v>
      </c>
      <c r="E31" s="153" t="s">
        <v>93</v>
      </c>
      <c r="F31" s="152"/>
      <c r="G31" s="157">
        <f>G32</f>
        <v>38401</v>
      </c>
    </row>
    <row r="32" spans="1:7" ht="39" customHeight="1">
      <c r="A32" s="140" t="s">
        <v>91</v>
      </c>
      <c r="B32" s="152">
        <v>954</v>
      </c>
      <c r="C32" s="153" t="s">
        <v>67</v>
      </c>
      <c r="D32" s="153" t="s">
        <v>98</v>
      </c>
      <c r="E32" s="152" t="s">
        <v>94</v>
      </c>
      <c r="F32" s="152"/>
      <c r="G32" s="157">
        <f>G33+G37+G39+G41+G43+G45</f>
        <v>38401</v>
      </c>
    </row>
    <row r="33" spans="1:7" ht="30.75">
      <c r="A33" s="140" t="s">
        <v>100</v>
      </c>
      <c r="B33" s="152">
        <v>954</v>
      </c>
      <c r="C33" s="153" t="s">
        <v>67</v>
      </c>
      <c r="D33" s="153" t="s">
        <v>98</v>
      </c>
      <c r="E33" s="152" t="s">
        <v>99</v>
      </c>
      <c r="F33" s="152"/>
      <c r="G33" s="157">
        <f>G34+G35+G36</f>
        <v>36603</v>
      </c>
    </row>
    <row r="34" spans="1:7" ht="42.75" customHeight="1">
      <c r="A34" s="140" t="s">
        <v>97</v>
      </c>
      <c r="B34" s="152">
        <v>954</v>
      </c>
      <c r="C34" s="153" t="s">
        <v>67</v>
      </c>
      <c r="D34" s="153" t="s">
        <v>98</v>
      </c>
      <c r="E34" s="152" t="s">
        <v>99</v>
      </c>
      <c r="F34" s="152">
        <v>120</v>
      </c>
      <c r="G34" s="157">
        <f>30373+997+2000</f>
        <v>33370</v>
      </c>
    </row>
    <row r="35" spans="1:7" ht="46.5">
      <c r="A35" s="140" t="s">
        <v>158</v>
      </c>
      <c r="B35" s="152">
        <v>954</v>
      </c>
      <c r="C35" s="153" t="s">
        <v>67</v>
      </c>
      <c r="D35" s="153" t="s">
        <v>98</v>
      </c>
      <c r="E35" s="152" t="s">
        <v>99</v>
      </c>
      <c r="F35" s="152">
        <v>240</v>
      </c>
      <c r="G35" s="157">
        <f>1413+420+1000</f>
        <v>2833</v>
      </c>
    </row>
    <row r="36" spans="1:7" ht="15">
      <c r="A36" s="140" t="s">
        <v>101</v>
      </c>
      <c r="B36" s="152">
        <v>954</v>
      </c>
      <c r="C36" s="153" t="s">
        <v>67</v>
      </c>
      <c r="D36" s="153" t="s">
        <v>98</v>
      </c>
      <c r="E36" s="152" t="s">
        <v>99</v>
      </c>
      <c r="F36" s="152">
        <v>850</v>
      </c>
      <c r="G36" s="157">
        <v>400</v>
      </c>
    </row>
    <row r="37" spans="1:7" ht="46.5">
      <c r="A37" s="140" t="s">
        <v>150</v>
      </c>
      <c r="B37" s="152">
        <v>954</v>
      </c>
      <c r="C37" s="153" t="s">
        <v>67</v>
      </c>
      <c r="D37" s="153" t="s">
        <v>98</v>
      </c>
      <c r="E37" s="152" t="s">
        <v>103</v>
      </c>
      <c r="F37" s="152"/>
      <c r="G37" s="157">
        <f>G38</f>
        <v>663</v>
      </c>
    </row>
    <row r="38" spans="1:7" ht="15">
      <c r="A38" s="140" t="s">
        <v>152</v>
      </c>
      <c r="B38" s="152">
        <v>954</v>
      </c>
      <c r="C38" s="153" t="s">
        <v>67</v>
      </c>
      <c r="D38" s="153" t="s">
        <v>98</v>
      </c>
      <c r="E38" s="152" t="s">
        <v>103</v>
      </c>
      <c r="F38" s="152">
        <v>540</v>
      </c>
      <c r="G38" s="157">
        <v>663</v>
      </c>
    </row>
    <row r="39" spans="1:7" ht="135.75" customHeight="1">
      <c r="A39" s="131" t="s">
        <v>102</v>
      </c>
      <c r="B39" s="152">
        <v>954</v>
      </c>
      <c r="C39" s="153" t="s">
        <v>67</v>
      </c>
      <c r="D39" s="153" t="s">
        <v>98</v>
      </c>
      <c r="E39" s="152" t="s">
        <v>104</v>
      </c>
      <c r="F39" s="152"/>
      <c r="G39" s="157">
        <f>G40</f>
        <v>446</v>
      </c>
    </row>
    <row r="40" spans="1:7" ht="15">
      <c r="A40" s="140" t="s">
        <v>152</v>
      </c>
      <c r="B40" s="152">
        <v>954</v>
      </c>
      <c r="C40" s="153" t="s">
        <v>67</v>
      </c>
      <c r="D40" s="153" t="s">
        <v>98</v>
      </c>
      <c r="E40" s="152" t="s">
        <v>104</v>
      </c>
      <c r="F40" s="152">
        <v>540</v>
      </c>
      <c r="G40" s="157">
        <v>446</v>
      </c>
    </row>
    <row r="41" spans="1:7" ht="117" customHeight="1">
      <c r="A41" s="140" t="s">
        <v>105</v>
      </c>
      <c r="B41" s="152">
        <v>954</v>
      </c>
      <c r="C41" s="153" t="s">
        <v>67</v>
      </c>
      <c r="D41" s="153" t="s">
        <v>98</v>
      </c>
      <c r="E41" s="152" t="s">
        <v>106</v>
      </c>
      <c r="F41" s="152"/>
      <c r="G41" s="157">
        <f>G42</f>
        <v>165</v>
      </c>
    </row>
    <row r="42" spans="1:7" ht="15">
      <c r="A42" s="140" t="s">
        <v>152</v>
      </c>
      <c r="B42" s="152">
        <v>954</v>
      </c>
      <c r="C42" s="153" t="s">
        <v>67</v>
      </c>
      <c r="D42" s="153" t="s">
        <v>98</v>
      </c>
      <c r="E42" s="152" t="s">
        <v>106</v>
      </c>
      <c r="F42" s="152">
        <v>540</v>
      </c>
      <c r="G42" s="157">
        <v>165</v>
      </c>
    </row>
    <row r="43" spans="1:7" ht="357" customHeight="1">
      <c r="A43" s="160" t="s">
        <v>107</v>
      </c>
      <c r="B43" s="152">
        <v>954</v>
      </c>
      <c r="C43" s="153" t="s">
        <v>67</v>
      </c>
      <c r="D43" s="153" t="s">
        <v>98</v>
      </c>
      <c r="E43" s="152" t="s">
        <v>108</v>
      </c>
      <c r="F43" s="152"/>
      <c r="G43" s="157">
        <f>G44</f>
        <v>179</v>
      </c>
    </row>
    <row r="44" spans="1:7" ht="15">
      <c r="A44" s="140" t="s">
        <v>152</v>
      </c>
      <c r="B44" s="152">
        <v>954</v>
      </c>
      <c r="C44" s="153" t="s">
        <v>67</v>
      </c>
      <c r="D44" s="153" t="s">
        <v>98</v>
      </c>
      <c r="E44" s="152" t="s">
        <v>108</v>
      </c>
      <c r="F44" s="152">
        <v>540</v>
      </c>
      <c r="G44" s="157">
        <v>179</v>
      </c>
    </row>
    <row r="45" spans="1:7" ht="46.5">
      <c r="A45" s="140" t="s">
        <v>118</v>
      </c>
      <c r="B45" s="152">
        <v>954</v>
      </c>
      <c r="C45" s="153" t="s">
        <v>67</v>
      </c>
      <c r="D45" s="153" t="s">
        <v>98</v>
      </c>
      <c r="E45" s="153" t="s">
        <v>119</v>
      </c>
      <c r="F45" s="152"/>
      <c r="G45" s="157">
        <f>G46</f>
        <v>345</v>
      </c>
    </row>
    <row r="46" spans="1:7" ht="30.75">
      <c r="A46" s="140" t="s">
        <v>202</v>
      </c>
      <c r="B46" s="152">
        <v>954</v>
      </c>
      <c r="C46" s="153" t="s">
        <v>67</v>
      </c>
      <c r="D46" s="153" t="s">
        <v>98</v>
      </c>
      <c r="E46" s="153" t="s">
        <v>120</v>
      </c>
      <c r="F46" s="152"/>
      <c r="G46" s="157">
        <f>G47+G48</f>
        <v>345</v>
      </c>
    </row>
    <row r="47" spans="1:7" ht="30.75">
      <c r="A47" s="140" t="s">
        <v>97</v>
      </c>
      <c r="B47" s="152">
        <v>954</v>
      </c>
      <c r="C47" s="153" t="s">
        <v>67</v>
      </c>
      <c r="D47" s="153" t="s">
        <v>98</v>
      </c>
      <c r="E47" s="153" t="s">
        <v>120</v>
      </c>
      <c r="F47" s="152">
        <v>120</v>
      </c>
      <c r="G47" s="157">
        <v>25</v>
      </c>
    </row>
    <row r="48" spans="1:7" ht="46.5">
      <c r="A48" s="140" t="s">
        <v>158</v>
      </c>
      <c r="B48" s="152">
        <v>954</v>
      </c>
      <c r="C48" s="153" t="s">
        <v>67</v>
      </c>
      <c r="D48" s="153" t="s">
        <v>98</v>
      </c>
      <c r="E48" s="153" t="s">
        <v>120</v>
      </c>
      <c r="F48" s="152">
        <v>240</v>
      </c>
      <c r="G48" s="157">
        <v>320</v>
      </c>
    </row>
    <row r="49" spans="1:7" ht="15">
      <c r="A49" s="140" t="s">
        <v>30</v>
      </c>
      <c r="B49" s="152">
        <v>954</v>
      </c>
      <c r="C49" s="153" t="s">
        <v>67</v>
      </c>
      <c r="D49" s="153" t="s">
        <v>109</v>
      </c>
      <c r="E49" s="152"/>
      <c r="F49" s="152"/>
      <c r="G49" s="157">
        <f>G53</f>
        <v>440</v>
      </c>
    </row>
    <row r="50" spans="1:7" ht="15">
      <c r="A50" s="140" t="s">
        <v>110</v>
      </c>
      <c r="B50" s="152">
        <v>954</v>
      </c>
      <c r="C50" s="153" t="s">
        <v>67</v>
      </c>
      <c r="D50" s="153" t="s">
        <v>109</v>
      </c>
      <c r="E50" s="152" t="s">
        <v>111</v>
      </c>
      <c r="F50" s="152"/>
      <c r="G50" s="157">
        <f>G53</f>
        <v>440</v>
      </c>
    </row>
    <row r="51" spans="1:7" ht="30.75">
      <c r="A51" s="140" t="s">
        <v>112</v>
      </c>
      <c r="B51" s="152">
        <v>954</v>
      </c>
      <c r="C51" s="153" t="s">
        <v>67</v>
      </c>
      <c r="D51" s="153" t="s">
        <v>109</v>
      </c>
      <c r="E51" s="153" t="s">
        <v>113</v>
      </c>
      <c r="F51" s="152"/>
      <c r="G51" s="157">
        <f>G53</f>
        <v>440</v>
      </c>
    </row>
    <row r="52" spans="1:7" ht="15">
      <c r="A52" s="140" t="s">
        <v>114</v>
      </c>
      <c r="B52" s="152">
        <v>954</v>
      </c>
      <c r="C52" s="153" t="s">
        <v>67</v>
      </c>
      <c r="D52" s="153" t="s">
        <v>109</v>
      </c>
      <c r="E52" s="153" t="s">
        <v>115</v>
      </c>
      <c r="F52" s="152"/>
      <c r="G52" s="157">
        <f>G53</f>
        <v>440</v>
      </c>
    </row>
    <row r="53" spans="1:7" ht="15">
      <c r="A53" s="140" t="s">
        <v>116</v>
      </c>
      <c r="B53" s="152">
        <v>954</v>
      </c>
      <c r="C53" s="153" t="s">
        <v>67</v>
      </c>
      <c r="D53" s="153" t="s">
        <v>109</v>
      </c>
      <c r="E53" s="153" t="s">
        <v>115</v>
      </c>
      <c r="F53" s="152">
        <v>870</v>
      </c>
      <c r="G53" s="157">
        <v>440</v>
      </c>
    </row>
    <row r="54" spans="1:7" ht="15">
      <c r="A54" s="140" t="s">
        <v>31</v>
      </c>
      <c r="B54" s="152">
        <v>954</v>
      </c>
      <c r="C54" s="153" t="s">
        <v>67</v>
      </c>
      <c r="D54" s="153" t="s">
        <v>117</v>
      </c>
      <c r="E54" s="153"/>
      <c r="F54" s="152"/>
      <c r="G54" s="157">
        <f>G55</f>
        <v>754</v>
      </c>
    </row>
    <row r="55" spans="1:7" ht="46.5">
      <c r="A55" s="140" t="s">
        <v>216</v>
      </c>
      <c r="B55" s="152">
        <v>954</v>
      </c>
      <c r="C55" s="153" t="s">
        <v>67</v>
      </c>
      <c r="D55" s="153" t="s">
        <v>117</v>
      </c>
      <c r="E55" s="153" t="s">
        <v>93</v>
      </c>
      <c r="F55" s="152"/>
      <c r="G55" s="157">
        <f>G56+G61</f>
        <v>754</v>
      </c>
    </row>
    <row r="56" spans="1:7" ht="46.5">
      <c r="A56" s="140" t="s">
        <v>118</v>
      </c>
      <c r="B56" s="152">
        <v>954</v>
      </c>
      <c r="C56" s="153" t="s">
        <v>67</v>
      </c>
      <c r="D56" s="153" t="s">
        <v>117</v>
      </c>
      <c r="E56" s="153" t="s">
        <v>119</v>
      </c>
      <c r="F56" s="152"/>
      <c r="G56" s="157">
        <f>G57+G59</f>
        <v>750</v>
      </c>
    </row>
    <row r="57" spans="1:7" ht="46.5">
      <c r="A57" s="140" t="s">
        <v>265</v>
      </c>
      <c r="B57" s="152">
        <v>954</v>
      </c>
      <c r="C57" s="153" t="s">
        <v>67</v>
      </c>
      <c r="D57" s="153" t="s">
        <v>117</v>
      </c>
      <c r="E57" s="153" t="s">
        <v>122</v>
      </c>
      <c r="F57" s="152"/>
      <c r="G57" s="157">
        <f>G58</f>
        <v>720</v>
      </c>
    </row>
    <row r="58" spans="1:7" ht="46.5">
      <c r="A58" s="140" t="s">
        <v>158</v>
      </c>
      <c r="B58" s="152">
        <v>954</v>
      </c>
      <c r="C58" s="153" t="s">
        <v>67</v>
      </c>
      <c r="D58" s="153" t="s">
        <v>117</v>
      </c>
      <c r="E58" s="153" t="s">
        <v>122</v>
      </c>
      <c r="F58" s="152">
        <v>240</v>
      </c>
      <c r="G58" s="157">
        <v>720</v>
      </c>
    </row>
    <row r="59" spans="1:7" ht="30.75">
      <c r="A59" s="132" t="s">
        <v>203</v>
      </c>
      <c r="B59" s="133">
        <v>954</v>
      </c>
      <c r="C59" s="134" t="s">
        <v>67</v>
      </c>
      <c r="D59" s="134" t="s">
        <v>117</v>
      </c>
      <c r="E59" s="134" t="s">
        <v>204</v>
      </c>
      <c r="F59" s="133"/>
      <c r="G59" s="157">
        <f>G60</f>
        <v>30</v>
      </c>
    </row>
    <row r="60" spans="1:7" ht="46.5">
      <c r="A60" s="132" t="s">
        <v>158</v>
      </c>
      <c r="B60" s="133">
        <v>954</v>
      </c>
      <c r="C60" s="134" t="s">
        <v>67</v>
      </c>
      <c r="D60" s="134" t="s">
        <v>117</v>
      </c>
      <c r="E60" s="134" t="s">
        <v>204</v>
      </c>
      <c r="F60" s="133">
        <v>240</v>
      </c>
      <c r="G60" s="157">
        <v>30</v>
      </c>
    </row>
    <row r="61" spans="1:7" ht="30.75">
      <c r="A61" s="140" t="s">
        <v>91</v>
      </c>
      <c r="B61" s="152">
        <v>954</v>
      </c>
      <c r="C61" s="153" t="s">
        <v>67</v>
      </c>
      <c r="D61" s="153" t="s">
        <v>117</v>
      </c>
      <c r="E61" s="153" t="s">
        <v>94</v>
      </c>
      <c r="F61" s="152"/>
      <c r="G61" s="157">
        <f>G63</f>
        <v>4</v>
      </c>
    </row>
    <row r="62" spans="1:7" ht="93">
      <c r="A62" s="140" t="s">
        <v>151</v>
      </c>
      <c r="B62" s="152">
        <v>954</v>
      </c>
      <c r="C62" s="153" t="s">
        <v>67</v>
      </c>
      <c r="D62" s="153" t="s">
        <v>117</v>
      </c>
      <c r="E62" s="153" t="s">
        <v>123</v>
      </c>
      <c r="F62" s="152"/>
      <c r="G62" s="157">
        <f>G63</f>
        <v>4</v>
      </c>
    </row>
    <row r="63" spans="1:7" ht="46.5">
      <c r="A63" s="140" t="s">
        <v>158</v>
      </c>
      <c r="B63" s="152">
        <v>954</v>
      </c>
      <c r="C63" s="153" t="s">
        <v>67</v>
      </c>
      <c r="D63" s="153" t="s">
        <v>117</v>
      </c>
      <c r="E63" s="153" t="s">
        <v>123</v>
      </c>
      <c r="F63" s="152">
        <v>240</v>
      </c>
      <c r="G63" s="157">
        <v>4</v>
      </c>
    </row>
    <row r="64" spans="1:7" ht="15">
      <c r="A64" s="140" t="s">
        <v>32</v>
      </c>
      <c r="B64" s="152">
        <v>954</v>
      </c>
      <c r="C64" s="153" t="s">
        <v>68</v>
      </c>
      <c r="D64" s="153"/>
      <c r="E64" s="153"/>
      <c r="F64" s="152"/>
      <c r="G64" s="157">
        <f>G66</f>
        <v>993</v>
      </c>
    </row>
    <row r="65" spans="1:7" ht="30.75">
      <c r="A65" s="140" t="s">
        <v>33</v>
      </c>
      <c r="B65" s="152">
        <v>954</v>
      </c>
      <c r="C65" s="153" t="s">
        <v>68</v>
      </c>
      <c r="D65" s="153" t="s">
        <v>124</v>
      </c>
      <c r="E65" s="153"/>
      <c r="F65" s="152"/>
      <c r="G65" s="157">
        <f>G66</f>
        <v>993</v>
      </c>
    </row>
    <row r="66" spans="1:7" ht="46.5">
      <c r="A66" s="140" t="s">
        <v>216</v>
      </c>
      <c r="B66" s="152">
        <v>954</v>
      </c>
      <c r="C66" s="153" t="s">
        <v>68</v>
      </c>
      <c r="D66" s="153" t="s">
        <v>124</v>
      </c>
      <c r="E66" s="153" t="s">
        <v>93</v>
      </c>
      <c r="F66" s="152"/>
      <c r="G66" s="157">
        <f>G67</f>
        <v>993</v>
      </c>
    </row>
    <row r="67" spans="1:7" ht="30.75">
      <c r="A67" s="140" t="s">
        <v>91</v>
      </c>
      <c r="B67" s="152">
        <v>954</v>
      </c>
      <c r="C67" s="153" t="s">
        <v>68</v>
      </c>
      <c r="D67" s="153" t="s">
        <v>124</v>
      </c>
      <c r="E67" s="153" t="s">
        <v>94</v>
      </c>
      <c r="F67" s="152"/>
      <c r="G67" s="157">
        <f>G68</f>
        <v>993</v>
      </c>
    </row>
    <row r="68" spans="1:7" ht="46.5">
      <c r="A68" s="140" t="s">
        <v>125</v>
      </c>
      <c r="B68" s="152">
        <v>954</v>
      </c>
      <c r="C68" s="153" t="s">
        <v>68</v>
      </c>
      <c r="D68" s="153" t="s">
        <v>124</v>
      </c>
      <c r="E68" s="153" t="s">
        <v>126</v>
      </c>
      <c r="F68" s="152"/>
      <c r="G68" s="157">
        <f>G69+G70</f>
        <v>993</v>
      </c>
    </row>
    <row r="69" spans="1:7" ht="30.75">
      <c r="A69" s="140" t="s">
        <v>97</v>
      </c>
      <c r="B69" s="152">
        <v>954</v>
      </c>
      <c r="C69" s="153" t="s">
        <v>68</v>
      </c>
      <c r="D69" s="153" t="s">
        <v>124</v>
      </c>
      <c r="E69" s="153" t="s">
        <v>126</v>
      </c>
      <c r="F69" s="152">
        <v>120</v>
      </c>
      <c r="G69" s="157">
        <f>908+62</f>
        <v>970</v>
      </c>
    </row>
    <row r="70" spans="1:7" ht="46.5">
      <c r="A70" s="140" t="s">
        <v>158</v>
      </c>
      <c r="B70" s="152">
        <v>954</v>
      </c>
      <c r="C70" s="153" t="s">
        <v>68</v>
      </c>
      <c r="D70" s="153" t="s">
        <v>124</v>
      </c>
      <c r="E70" s="153" t="s">
        <v>126</v>
      </c>
      <c r="F70" s="152">
        <v>240</v>
      </c>
      <c r="G70" s="157">
        <v>23</v>
      </c>
    </row>
    <row r="71" spans="1:7" ht="30.75">
      <c r="A71" s="140" t="s">
        <v>34</v>
      </c>
      <c r="B71" s="152">
        <v>954</v>
      </c>
      <c r="C71" s="153" t="s">
        <v>124</v>
      </c>
      <c r="D71" s="153"/>
      <c r="E71" s="153"/>
      <c r="F71" s="152"/>
      <c r="G71" s="157">
        <f>G72+G77</f>
        <v>950</v>
      </c>
    </row>
    <row r="72" spans="1:7" ht="15">
      <c r="A72" s="140" t="s">
        <v>35</v>
      </c>
      <c r="B72" s="152">
        <v>954</v>
      </c>
      <c r="C72" s="153" t="s">
        <v>124</v>
      </c>
      <c r="D72" s="153" t="s">
        <v>127</v>
      </c>
      <c r="E72" s="153"/>
      <c r="F72" s="152"/>
      <c r="G72" s="157">
        <f>G76</f>
        <v>550</v>
      </c>
    </row>
    <row r="73" spans="1:7" ht="46.5">
      <c r="A73" s="140" t="s">
        <v>216</v>
      </c>
      <c r="B73" s="152">
        <v>954</v>
      </c>
      <c r="C73" s="153" t="s">
        <v>124</v>
      </c>
      <c r="D73" s="153" t="s">
        <v>127</v>
      </c>
      <c r="E73" s="153" t="s">
        <v>93</v>
      </c>
      <c r="F73" s="152"/>
      <c r="G73" s="157">
        <f>G76</f>
        <v>550</v>
      </c>
    </row>
    <row r="74" spans="1:7" ht="46.5">
      <c r="A74" s="140" t="s">
        <v>118</v>
      </c>
      <c r="B74" s="152">
        <v>954</v>
      </c>
      <c r="C74" s="153" t="s">
        <v>124</v>
      </c>
      <c r="D74" s="153" t="s">
        <v>127</v>
      </c>
      <c r="E74" s="153" t="s">
        <v>119</v>
      </c>
      <c r="F74" s="152"/>
      <c r="G74" s="157">
        <f>G76</f>
        <v>550</v>
      </c>
    </row>
    <row r="75" spans="1:7" ht="30.75">
      <c r="A75" s="140" t="s">
        <v>128</v>
      </c>
      <c r="B75" s="152">
        <v>954</v>
      </c>
      <c r="C75" s="153" t="s">
        <v>124</v>
      </c>
      <c r="D75" s="153" t="s">
        <v>127</v>
      </c>
      <c r="E75" s="153" t="s">
        <v>129</v>
      </c>
      <c r="F75" s="152"/>
      <c r="G75" s="157">
        <f>G76</f>
        <v>550</v>
      </c>
    </row>
    <row r="76" spans="1:7" ht="46.5">
      <c r="A76" s="140" t="s">
        <v>130</v>
      </c>
      <c r="B76" s="152">
        <v>954</v>
      </c>
      <c r="C76" s="153" t="s">
        <v>124</v>
      </c>
      <c r="D76" s="153" t="s">
        <v>127</v>
      </c>
      <c r="E76" s="153" t="s">
        <v>129</v>
      </c>
      <c r="F76" s="152">
        <v>630</v>
      </c>
      <c r="G76" s="157">
        <v>550</v>
      </c>
    </row>
    <row r="77" spans="1:7" ht="46.5">
      <c r="A77" s="140" t="s">
        <v>132</v>
      </c>
      <c r="B77" s="152">
        <v>954</v>
      </c>
      <c r="C77" s="153" t="s">
        <v>124</v>
      </c>
      <c r="D77" s="153" t="s">
        <v>135</v>
      </c>
      <c r="E77" s="153"/>
      <c r="F77" s="152"/>
      <c r="G77" s="157">
        <f>G81</f>
        <v>400</v>
      </c>
    </row>
    <row r="78" spans="1:7" ht="46.5">
      <c r="A78" s="140" t="s">
        <v>216</v>
      </c>
      <c r="B78" s="152">
        <v>954</v>
      </c>
      <c r="C78" s="153" t="s">
        <v>124</v>
      </c>
      <c r="D78" s="153" t="s">
        <v>135</v>
      </c>
      <c r="E78" s="153" t="s">
        <v>93</v>
      </c>
      <c r="F78" s="152"/>
      <c r="G78" s="157">
        <f>G81</f>
        <v>400</v>
      </c>
    </row>
    <row r="79" spans="1:7" ht="46.5">
      <c r="A79" s="140" t="s">
        <v>118</v>
      </c>
      <c r="B79" s="152">
        <v>954</v>
      </c>
      <c r="C79" s="153" t="s">
        <v>124</v>
      </c>
      <c r="D79" s="153" t="s">
        <v>135</v>
      </c>
      <c r="E79" s="153" t="s">
        <v>119</v>
      </c>
      <c r="F79" s="152"/>
      <c r="G79" s="157">
        <f>G81</f>
        <v>400</v>
      </c>
    </row>
    <row r="80" spans="1:7" ht="62.25">
      <c r="A80" s="140" t="s">
        <v>131</v>
      </c>
      <c r="B80" s="152">
        <v>954</v>
      </c>
      <c r="C80" s="153" t="s">
        <v>124</v>
      </c>
      <c r="D80" s="153" t="s">
        <v>135</v>
      </c>
      <c r="E80" s="153" t="s">
        <v>136</v>
      </c>
      <c r="F80" s="152"/>
      <c r="G80" s="157">
        <f>G81</f>
        <v>400</v>
      </c>
    </row>
    <row r="81" spans="1:7" ht="46.5">
      <c r="A81" s="140" t="s">
        <v>130</v>
      </c>
      <c r="B81" s="152">
        <v>954</v>
      </c>
      <c r="C81" s="153" t="s">
        <v>124</v>
      </c>
      <c r="D81" s="153" t="s">
        <v>135</v>
      </c>
      <c r="E81" s="153" t="s">
        <v>136</v>
      </c>
      <c r="F81" s="152">
        <v>630</v>
      </c>
      <c r="G81" s="157">
        <v>400</v>
      </c>
    </row>
    <row r="82" spans="1:7" ht="15">
      <c r="A82" s="152" t="s">
        <v>36</v>
      </c>
      <c r="B82" s="152">
        <v>954</v>
      </c>
      <c r="C82" s="153" t="s">
        <v>98</v>
      </c>
      <c r="D82" s="153"/>
      <c r="E82" s="153"/>
      <c r="F82" s="152"/>
      <c r="G82" s="157">
        <f>G85</f>
        <v>8030</v>
      </c>
    </row>
    <row r="83" spans="1:7" ht="15">
      <c r="A83" s="152" t="s">
        <v>37</v>
      </c>
      <c r="B83" s="152">
        <v>954</v>
      </c>
      <c r="C83" s="153" t="s">
        <v>98</v>
      </c>
      <c r="D83" s="153" t="s">
        <v>137</v>
      </c>
      <c r="E83" s="153"/>
      <c r="F83" s="152"/>
      <c r="G83" s="157">
        <f>G85</f>
        <v>8030</v>
      </c>
    </row>
    <row r="84" spans="1:7" ht="46.5">
      <c r="A84" s="140" t="s">
        <v>216</v>
      </c>
      <c r="B84" s="152">
        <v>954</v>
      </c>
      <c r="C84" s="153" t="s">
        <v>98</v>
      </c>
      <c r="D84" s="153" t="s">
        <v>137</v>
      </c>
      <c r="E84" s="153" t="s">
        <v>93</v>
      </c>
      <c r="F84" s="152"/>
      <c r="G84" s="157">
        <f>G85</f>
        <v>8030</v>
      </c>
    </row>
    <row r="85" spans="1:7" ht="30.75">
      <c r="A85" s="140" t="s">
        <v>188</v>
      </c>
      <c r="B85" s="152">
        <v>954</v>
      </c>
      <c r="C85" s="153" t="s">
        <v>98</v>
      </c>
      <c r="D85" s="153" t="s">
        <v>137</v>
      </c>
      <c r="E85" s="153" t="s">
        <v>140</v>
      </c>
      <c r="F85" s="152"/>
      <c r="G85" s="157">
        <f>G86+G88</f>
        <v>8030</v>
      </c>
    </row>
    <row r="86" spans="1:7" ht="30.75">
      <c r="A86" s="140" t="s">
        <v>196</v>
      </c>
      <c r="B86" s="152">
        <v>954</v>
      </c>
      <c r="C86" s="153" t="s">
        <v>98</v>
      </c>
      <c r="D86" s="153" t="s">
        <v>137</v>
      </c>
      <c r="E86" s="153" t="s">
        <v>138</v>
      </c>
      <c r="F86" s="152"/>
      <c r="G86" s="157">
        <f>G87</f>
        <v>5242</v>
      </c>
    </row>
    <row r="87" spans="1:7" ht="46.5">
      <c r="A87" s="140" t="s">
        <v>158</v>
      </c>
      <c r="B87" s="152">
        <v>954</v>
      </c>
      <c r="C87" s="153" t="s">
        <v>98</v>
      </c>
      <c r="D87" s="153" t="s">
        <v>137</v>
      </c>
      <c r="E87" s="153" t="s">
        <v>138</v>
      </c>
      <c r="F87" s="152">
        <v>240</v>
      </c>
      <c r="G87" s="157">
        <v>5242</v>
      </c>
    </row>
    <row r="88" spans="1:7" ht="30.75">
      <c r="A88" s="140" t="s">
        <v>196</v>
      </c>
      <c r="B88" s="152">
        <v>954</v>
      </c>
      <c r="C88" s="153" t="s">
        <v>98</v>
      </c>
      <c r="D88" s="153" t="s">
        <v>137</v>
      </c>
      <c r="E88" s="153" t="s">
        <v>197</v>
      </c>
      <c r="F88" s="152"/>
      <c r="G88" s="157">
        <f>G89</f>
        <v>2788</v>
      </c>
    </row>
    <row r="89" spans="1:7" ht="48.75" customHeight="1">
      <c r="A89" s="140" t="s">
        <v>158</v>
      </c>
      <c r="B89" s="152">
        <v>954</v>
      </c>
      <c r="C89" s="153" t="s">
        <v>98</v>
      </c>
      <c r="D89" s="153" t="s">
        <v>137</v>
      </c>
      <c r="E89" s="153" t="s">
        <v>197</v>
      </c>
      <c r="F89" s="152">
        <v>240</v>
      </c>
      <c r="G89" s="157">
        <f>276+2512</f>
        <v>2788</v>
      </c>
    </row>
    <row r="90" spans="1:7" ht="15">
      <c r="A90" s="140" t="s">
        <v>38</v>
      </c>
      <c r="B90" s="152">
        <v>954</v>
      </c>
      <c r="C90" s="153" t="s">
        <v>139</v>
      </c>
      <c r="D90" s="153"/>
      <c r="E90" s="153"/>
      <c r="F90" s="152"/>
      <c r="G90" s="157">
        <f>G91+G98</f>
        <v>2926</v>
      </c>
    </row>
    <row r="91" spans="1:7" ht="15">
      <c r="A91" s="140" t="s">
        <v>39</v>
      </c>
      <c r="B91" s="152">
        <v>954</v>
      </c>
      <c r="C91" s="153" t="s">
        <v>139</v>
      </c>
      <c r="D91" s="153" t="s">
        <v>68</v>
      </c>
      <c r="E91" s="153"/>
      <c r="F91" s="152"/>
      <c r="G91" s="157">
        <f>G93</f>
        <v>1111</v>
      </c>
    </row>
    <row r="92" spans="1:7" ht="56.25" customHeight="1">
      <c r="A92" s="140" t="s">
        <v>216</v>
      </c>
      <c r="B92" s="152">
        <v>954</v>
      </c>
      <c r="C92" s="153" t="s">
        <v>139</v>
      </c>
      <c r="D92" s="153" t="s">
        <v>68</v>
      </c>
      <c r="E92" s="153" t="s">
        <v>93</v>
      </c>
      <c r="F92" s="152"/>
      <c r="G92" s="157">
        <f>G93</f>
        <v>1111</v>
      </c>
    </row>
    <row r="93" spans="1:7" ht="33.75" customHeight="1">
      <c r="A93" s="140" t="s">
        <v>189</v>
      </c>
      <c r="B93" s="152">
        <v>954</v>
      </c>
      <c r="C93" s="153" t="s">
        <v>139</v>
      </c>
      <c r="D93" s="153" t="s">
        <v>68</v>
      </c>
      <c r="E93" s="153" t="s">
        <v>140</v>
      </c>
      <c r="F93" s="152"/>
      <c r="G93" s="157">
        <f>G94+G96</f>
        <v>1111</v>
      </c>
    </row>
    <row r="94" spans="1:7" ht="81" customHeight="1">
      <c r="A94" s="140" t="s">
        <v>191</v>
      </c>
      <c r="B94" s="152">
        <v>954</v>
      </c>
      <c r="C94" s="153" t="s">
        <v>139</v>
      </c>
      <c r="D94" s="153" t="s">
        <v>68</v>
      </c>
      <c r="E94" s="153" t="s">
        <v>141</v>
      </c>
      <c r="F94" s="152"/>
      <c r="G94" s="157">
        <f>G95</f>
        <v>1055</v>
      </c>
    </row>
    <row r="95" spans="1:7" ht="69" customHeight="1">
      <c r="A95" s="140" t="s">
        <v>190</v>
      </c>
      <c r="B95" s="152">
        <v>954</v>
      </c>
      <c r="C95" s="153" t="s">
        <v>139</v>
      </c>
      <c r="D95" s="153" t="s">
        <v>68</v>
      </c>
      <c r="E95" s="153" t="s">
        <v>141</v>
      </c>
      <c r="F95" s="152">
        <v>810</v>
      </c>
      <c r="G95" s="157">
        <v>1055</v>
      </c>
    </row>
    <row r="96" spans="1:7" ht="64.5" customHeight="1">
      <c r="A96" s="140" t="s">
        <v>192</v>
      </c>
      <c r="B96" s="152">
        <v>954</v>
      </c>
      <c r="C96" s="153" t="s">
        <v>139</v>
      </c>
      <c r="D96" s="153" t="s">
        <v>68</v>
      </c>
      <c r="E96" s="153" t="s">
        <v>193</v>
      </c>
      <c r="F96" s="152"/>
      <c r="G96" s="157">
        <f>G97</f>
        <v>56</v>
      </c>
    </row>
    <row r="97" spans="1:7" ht="64.5" customHeight="1">
      <c r="A97" s="140" t="s">
        <v>190</v>
      </c>
      <c r="B97" s="152">
        <v>954</v>
      </c>
      <c r="C97" s="153" t="s">
        <v>139</v>
      </c>
      <c r="D97" s="153" t="s">
        <v>68</v>
      </c>
      <c r="E97" s="153" t="s">
        <v>193</v>
      </c>
      <c r="F97" s="152">
        <v>810</v>
      </c>
      <c r="G97" s="157">
        <v>56</v>
      </c>
    </row>
    <row r="98" spans="1:7" ht="15">
      <c r="A98" s="140" t="s">
        <v>40</v>
      </c>
      <c r="B98" s="152">
        <v>954</v>
      </c>
      <c r="C98" s="153" t="s">
        <v>139</v>
      </c>
      <c r="D98" s="153" t="s">
        <v>124</v>
      </c>
      <c r="E98" s="153"/>
      <c r="F98" s="152"/>
      <c r="G98" s="157">
        <f>G99</f>
        <v>1815</v>
      </c>
    </row>
    <row r="99" spans="1:7" ht="46.5">
      <c r="A99" s="140" t="s">
        <v>216</v>
      </c>
      <c r="B99" s="152">
        <v>954</v>
      </c>
      <c r="C99" s="153" t="s">
        <v>139</v>
      </c>
      <c r="D99" s="153" t="s">
        <v>124</v>
      </c>
      <c r="E99" s="153" t="s">
        <v>93</v>
      </c>
      <c r="F99" s="152"/>
      <c r="G99" s="157">
        <f>G100</f>
        <v>1815</v>
      </c>
    </row>
    <row r="100" spans="1:7" ht="30.75">
      <c r="A100" s="140" t="s">
        <v>189</v>
      </c>
      <c r="B100" s="152">
        <v>954</v>
      </c>
      <c r="C100" s="153" t="s">
        <v>139</v>
      </c>
      <c r="D100" s="153" t="s">
        <v>124</v>
      </c>
      <c r="E100" s="153" t="s">
        <v>140</v>
      </c>
      <c r="F100" s="152"/>
      <c r="G100" s="157">
        <f>G101+G103</f>
        <v>1815</v>
      </c>
    </row>
    <row r="101" spans="1:7" ht="46.5">
      <c r="A101" s="140" t="s">
        <v>194</v>
      </c>
      <c r="B101" s="152">
        <v>954</v>
      </c>
      <c r="C101" s="153" t="s">
        <v>139</v>
      </c>
      <c r="D101" s="153" t="s">
        <v>124</v>
      </c>
      <c r="E101" s="153" t="s">
        <v>195</v>
      </c>
      <c r="F101" s="152"/>
      <c r="G101" s="157">
        <f>G102</f>
        <v>692</v>
      </c>
    </row>
    <row r="102" spans="1:7" ht="46.5">
      <c r="A102" s="140" t="s">
        <v>158</v>
      </c>
      <c r="B102" s="152">
        <v>954</v>
      </c>
      <c r="C102" s="153" t="s">
        <v>139</v>
      </c>
      <c r="D102" s="153" t="s">
        <v>124</v>
      </c>
      <c r="E102" s="153" t="s">
        <v>195</v>
      </c>
      <c r="F102" s="152">
        <v>240</v>
      </c>
      <c r="G102" s="157">
        <v>692</v>
      </c>
    </row>
    <row r="103" spans="1:7" ht="30.75">
      <c r="A103" s="140" t="s">
        <v>186</v>
      </c>
      <c r="B103" s="152">
        <v>954</v>
      </c>
      <c r="C103" s="153" t="s">
        <v>139</v>
      </c>
      <c r="D103" s="153" t="s">
        <v>124</v>
      </c>
      <c r="E103" s="153" t="s">
        <v>187</v>
      </c>
      <c r="F103" s="152"/>
      <c r="G103" s="157">
        <f>G104</f>
        <v>1123</v>
      </c>
    </row>
    <row r="104" spans="1:7" ht="46.5">
      <c r="A104" s="140" t="s">
        <v>158</v>
      </c>
      <c r="B104" s="152">
        <v>954</v>
      </c>
      <c r="C104" s="153" t="s">
        <v>139</v>
      </c>
      <c r="D104" s="153" t="s">
        <v>124</v>
      </c>
      <c r="E104" s="153" t="s">
        <v>187</v>
      </c>
      <c r="F104" s="152">
        <v>240</v>
      </c>
      <c r="G104" s="157">
        <f>2123-1000</f>
        <v>1123</v>
      </c>
    </row>
    <row r="105" spans="1:7" ht="15">
      <c r="A105" s="140" t="s">
        <v>41</v>
      </c>
      <c r="B105" s="152">
        <v>954</v>
      </c>
      <c r="C105" s="153" t="s">
        <v>142</v>
      </c>
      <c r="D105" s="153"/>
      <c r="E105" s="153"/>
      <c r="F105" s="152"/>
      <c r="G105" s="157">
        <f>G110</f>
        <v>252</v>
      </c>
    </row>
    <row r="106" spans="1:7" ht="30.75">
      <c r="A106" s="140" t="s">
        <v>42</v>
      </c>
      <c r="B106" s="152">
        <v>954</v>
      </c>
      <c r="C106" s="153" t="s">
        <v>142</v>
      </c>
      <c r="D106" s="153" t="s">
        <v>142</v>
      </c>
      <c r="E106" s="153"/>
      <c r="F106" s="152"/>
      <c r="G106" s="157">
        <f>G110</f>
        <v>252</v>
      </c>
    </row>
    <row r="107" spans="1:7" ht="46.5">
      <c r="A107" s="140" t="s">
        <v>216</v>
      </c>
      <c r="B107" s="152">
        <v>954</v>
      </c>
      <c r="C107" s="153" t="s">
        <v>142</v>
      </c>
      <c r="D107" s="153" t="s">
        <v>142</v>
      </c>
      <c r="E107" s="153" t="s">
        <v>93</v>
      </c>
      <c r="F107" s="152"/>
      <c r="G107" s="157">
        <f>G110</f>
        <v>252</v>
      </c>
    </row>
    <row r="108" spans="1:7" ht="30.75">
      <c r="A108" s="140" t="s">
        <v>143</v>
      </c>
      <c r="B108" s="152">
        <v>954</v>
      </c>
      <c r="C108" s="153" t="s">
        <v>142</v>
      </c>
      <c r="D108" s="153" t="s">
        <v>142</v>
      </c>
      <c r="E108" s="153" t="s">
        <v>145</v>
      </c>
      <c r="F108" s="152"/>
      <c r="G108" s="157">
        <f>G110</f>
        <v>252</v>
      </c>
    </row>
    <row r="109" spans="1:7" ht="46.5">
      <c r="A109" s="140" t="s">
        <v>144</v>
      </c>
      <c r="B109" s="152">
        <v>954</v>
      </c>
      <c r="C109" s="153" t="s">
        <v>142</v>
      </c>
      <c r="D109" s="153" t="s">
        <v>142</v>
      </c>
      <c r="E109" s="153" t="s">
        <v>146</v>
      </c>
      <c r="F109" s="152"/>
      <c r="G109" s="157">
        <f>G110</f>
        <v>252</v>
      </c>
    </row>
    <row r="110" spans="1:7" ht="46.5">
      <c r="A110" s="140" t="s">
        <v>158</v>
      </c>
      <c r="B110" s="152">
        <v>954</v>
      </c>
      <c r="C110" s="153" t="s">
        <v>142</v>
      </c>
      <c r="D110" s="153" t="s">
        <v>142</v>
      </c>
      <c r="E110" s="153" t="s">
        <v>146</v>
      </c>
      <c r="F110" s="152">
        <v>240</v>
      </c>
      <c r="G110" s="157">
        <v>252</v>
      </c>
    </row>
    <row r="111" spans="1:7" ht="15">
      <c r="A111" s="140" t="s">
        <v>147</v>
      </c>
      <c r="B111" s="152">
        <v>954</v>
      </c>
      <c r="C111" s="153" t="s">
        <v>148</v>
      </c>
      <c r="D111" s="153"/>
      <c r="E111" s="153"/>
      <c r="F111" s="152"/>
      <c r="G111" s="157">
        <f>G112</f>
        <v>23889</v>
      </c>
    </row>
    <row r="112" spans="1:7" ht="15">
      <c r="A112" s="140" t="s">
        <v>44</v>
      </c>
      <c r="B112" s="152">
        <v>954</v>
      </c>
      <c r="C112" s="153" t="s">
        <v>148</v>
      </c>
      <c r="D112" s="153" t="s">
        <v>67</v>
      </c>
      <c r="E112" s="153"/>
      <c r="F112" s="152"/>
      <c r="G112" s="157">
        <f>G113</f>
        <v>23889</v>
      </c>
    </row>
    <row r="113" spans="1:7" ht="46.5">
      <c r="A113" s="140" t="s">
        <v>216</v>
      </c>
      <c r="B113" s="152">
        <v>954</v>
      </c>
      <c r="C113" s="153" t="s">
        <v>148</v>
      </c>
      <c r="D113" s="153" t="s">
        <v>67</v>
      </c>
      <c r="E113" s="153" t="s">
        <v>93</v>
      </c>
      <c r="F113" s="152"/>
      <c r="G113" s="157">
        <f>G114</f>
        <v>23889</v>
      </c>
    </row>
    <row r="114" spans="1:7" ht="30.75">
      <c r="A114" s="140" t="s">
        <v>143</v>
      </c>
      <c r="B114" s="152">
        <v>954</v>
      </c>
      <c r="C114" s="153" t="s">
        <v>148</v>
      </c>
      <c r="D114" s="153" t="s">
        <v>67</v>
      </c>
      <c r="E114" s="153" t="s">
        <v>145</v>
      </c>
      <c r="F114" s="152"/>
      <c r="G114" s="157">
        <f>G115+G117+G119+G121+G125+G129</f>
        <v>23889</v>
      </c>
    </row>
    <row r="115" spans="1:7" ht="46.5">
      <c r="A115" s="140" t="s">
        <v>83</v>
      </c>
      <c r="B115" s="152">
        <v>954</v>
      </c>
      <c r="C115" s="153" t="s">
        <v>148</v>
      </c>
      <c r="D115" s="153" t="s">
        <v>67</v>
      </c>
      <c r="E115" s="153" t="s">
        <v>149</v>
      </c>
      <c r="F115" s="152"/>
      <c r="G115" s="157">
        <f>G116</f>
        <v>64</v>
      </c>
    </row>
    <row r="116" spans="1:7" ht="15">
      <c r="A116" s="140" t="s">
        <v>152</v>
      </c>
      <c r="B116" s="152">
        <v>954</v>
      </c>
      <c r="C116" s="153" t="s">
        <v>148</v>
      </c>
      <c r="D116" s="153" t="s">
        <v>67</v>
      </c>
      <c r="E116" s="153" t="s">
        <v>149</v>
      </c>
      <c r="F116" s="152">
        <v>540</v>
      </c>
      <c r="G116" s="157">
        <v>64</v>
      </c>
    </row>
    <row r="117" spans="1:7" ht="30.75">
      <c r="A117" s="131" t="s">
        <v>154</v>
      </c>
      <c r="B117" s="152">
        <v>954</v>
      </c>
      <c r="C117" s="153" t="s">
        <v>148</v>
      </c>
      <c r="D117" s="153" t="s">
        <v>67</v>
      </c>
      <c r="E117" s="153" t="s">
        <v>153</v>
      </c>
      <c r="F117" s="152"/>
      <c r="G117" s="157">
        <f>G118</f>
        <v>12017</v>
      </c>
    </row>
    <row r="118" spans="1:7" ht="15">
      <c r="A118" s="137" t="s">
        <v>155</v>
      </c>
      <c r="B118" s="152">
        <v>954</v>
      </c>
      <c r="C118" s="153" t="s">
        <v>148</v>
      </c>
      <c r="D118" s="153" t="s">
        <v>67</v>
      </c>
      <c r="E118" s="153" t="s">
        <v>153</v>
      </c>
      <c r="F118" s="152">
        <v>610</v>
      </c>
      <c r="G118" s="157">
        <f>14459-22-2420</f>
        <v>12017</v>
      </c>
    </row>
    <row r="119" spans="1:7" ht="49.5" customHeight="1">
      <c r="A119" s="173" t="s">
        <v>264</v>
      </c>
      <c r="B119" s="152">
        <v>954</v>
      </c>
      <c r="C119" s="153" t="s">
        <v>148</v>
      </c>
      <c r="D119" s="153" t="s">
        <v>67</v>
      </c>
      <c r="E119" s="153" t="s">
        <v>160</v>
      </c>
      <c r="F119" s="152"/>
      <c r="G119" s="157">
        <f>G120</f>
        <v>1000</v>
      </c>
    </row>
    <row r="120" spans="1:7" ht="15">
      <c r="A120" s="173" t="s">
        <v>155</v>
      </c>
      <c r="B120" s="152">
        <v>954</v>
      </c>
      <c r="C120" s="153" t="s">
        <v>148</v>
      </c>
      <c r="D120" s="153" t="s">
        <v>67</v>
      </c>
      <c r="E120" s="153" t="s">
        <v>160</v>
      </c>
      <c r="F120" s="152">
        <v>610</v>
      </c>
      <c r="G120" s="157">
        <v>1000</v>
      </c>
    </row>
    <row r="121" spans="1:7" ht="30.75">
      <c r="A121" s="172" t="s">
        <v>159</v>
      </c>
      <c r="B121" s="152">
        <v>954</v>
      </c>
      <c r="C121" s="153" t="s">
        <v>148</v>
      </c>
      <c r="D121" s="153" t="s">
        <v>67</v>
      </c>
      <c r="E121" s="153" t="s">
        <v>172</v>
      </c>
      <c r="F121" s="152"/>
      <c r="G121" s="157">
        <f>G122+G123+G124</f>
        <v>5169</v>
      </c>
    </row>
    <row r="122" spans="1:7" ht="30.75">
      <c r="A122" s="173" t="s">
        <v>157</v>
      </c>
      <c r="B122" s="152">
        <v>954</v>
      </c>
      <c r="C122" s="153" t="s">
        <v>148</v>
      </c>
      <c r="D122" s="153" t="s">
        <v>67</v>
      </c>
      <c r="E122" s="153" t="s">
        <v>172</v>
      </c>
      <c r="F122" s="152">
        <v>110</v>
      </c>
      <c r="G122" s="157">
        <f>3225+1400+30-256</f>
        <v>4399</v>
      </c>
    </row>
    <row r="123" spans="1:7" ht="46.5">
      <c r="A123" s="173" t="s">
        <v>158</v>
      </c>
      <c r="B123" s="152">
        <v>954</v>
      </c>
      <c r="C123" s="153" t="s">
        <v>148</v>
      </c>
      <c r="D123" s="153" t="s">
        <v>67</v>
      </c>
      <c r="E123" s="153" t="s">
        <v>172</v>
      </c>
      <c r="F123" s="152">
        <v>240</v>
      </c>
      <c r="G123" s="157">
        <f>790-21</f>
        <v>769</v>
      </c>
    </row>
    <row r="124" spans="1:7" ht="15">
      <c r="A124" s="173" t="s">
        <v>101</v>
      </c>
      <c r="B124" s="152">
        <v>954</v>
      </c>
      <c r="C124" s="153" t="s">
        <v>148</v>
      </c>
      <c r="D124" s="153" t="s">
        <v>67</v>
      </c>
      <c r="E124" s="153" t="s">
        <v>172</v>
      </c>
      <c r="F124" s="152">
        <v>850</v>
      </c>
      <c r="G124" s="157">
        <v>1</v>
      </c>
    </row>
    <row r="125" spans="1:7" ht="30.75">
      <c r="A125" s="172" t="s">
        <v>156</v>
      </c>
      <c r="B125" s="152">
        <v>954</v>
      </c>
      <c r="C125" s="153" t="s">
        <v>148</v>
      </c>
      <c r="D125" s="153" t="s">
        <v>67</v>
      </c>
      <c r="E125" s="153" t="s">
        <v>171</v>
      </c>
      <c r="F125" s="152"/>
      <c r="G125" s="157">
        <f>G126+G127+G128</f>
        <v>5594</v>
      </c>
    </row>
    <row r="126" spans="1:7" ht="30.75">
      <c r="A126" s="173" t="s">
        <v>157</v>
      </c>
      <c r="B126" s="152">
        <v>954</v>
      </c>
      <c r="C126" s="153" t="s">
        <v>148</v>
      </c>
      <c r="D126" s="153" t="s">
        <v>67</v>
      </c>
      <c r="E126" s="153" t="s">
        <v>171</v>
      </c>
      <c r="F126" s="152">
        <v>110</v>
      </c>
      <c r="G126" s="157">
        <f>4537+1805+150-1512+156</f>
        <v>5136</v>
      </c>
    </row>
    <row r="127" spans="1:7" ht="46.5">
      <c r="A127" s="173" t="s">
        <v>158</v>
      </c>
      <c r="B127" s="152">
        <v>954</v>
      </c>
      <c r="C127" s="153" t="s">
        <v>148</v>
      </c>
      <c r="D127" s="153" t="s">
        <v>67</v>
      </c>
      <c r="E127" s="153" t="s">
        <v>171</v>
      </c>
      <c r="F127" s="152">
        <v>240</v>
      </c>
      <c r="G127" s="157">
        <f>378-21+100</f>
        <v>457</v>
      </c>
    </row>
    <row r="128" spans="1:7" ht="15">
      <c r="A128" s="173" t="s">
        <v>101</v>
      </c>
      <c r="B128" s="152">
        <v>954</v>
      </c>
      <c r="C128" s="153" t="s">
        <v>148</v>
      </c>
      <c r="D128" s="153" t="s">
        <v>67</v>
      </c>
      <c r="E128" s="153" t="s">
        <v>171</v>
      </c>
      <c r="F128" s="152">
        <v>850</v>
      </c>
      <c r="G128" s="157">
        <v>1</v>
      </c>
    </row>
    <row r="129" spans="1:7" ht="38.25" customHeight="1">
      <c r="A129" s="173" t="s">
        <v>263</v>
      </c>
      <c r="B129" s="152">
        <v>954</v>
      </c>
      <c r="C129" s="153" t="s">
        <v>148</v>
      </c>
      <c r="D129" s="153" t="s">
        <v>67</v>
      </c>
      <c r="E129" s="153" t="s">
        <v>161</v>
      </c>
      <c r="F129" s="152"/>
      <c r="G129" s="157">
        <f>G130</f>
        <v>45</v>
      </c>
    </row>
    <row r="130" spans="1:7" ht="46.5">
      <c r="A130" s="137" t="s">
        <v>158</v>
      </c>
      <c r="B130" s="152">
        <v>954</v>
      </c>
      <c r="C130" s="153" t="s">
        <v>148</v>
      </c>
      <c r="D130" s="153" t="s">
        <v>67</v>
      </c>
      <c r="E130" s="153" t="s">
        <v>161</v>
      </c>
      <c r="F130" s="152">
        <v>240</v>
      </c>
      <c r="G130" s="157">
        <v>45</v>
      </c>
    </row>
    <row r="131" spans="1:7" ht="15">
      <c r="A131" s="140" t="s">
        <v>45</v>
      </c>
      <c r="B131" s="152">
        <v>954</v>
      </c>
      <c r="C131" s="153">
        <v>10</v>
      </c>
      <c r="D131" s="153"/>
      <c r="E131" s="153"/>
      <c r="F131" s="152"/>
      <c r="G131" s="157">
        <f>G132+G145</f>
        <v>15444</v>
      </c>
    </row>
    <row r="132" spans="1:7" ht="15">
      <c r="A132" s="140" t="s">
        <v>46</v>
      </c>
      <c r="B132" s="152">
        <v>954</v>
      </c>
      <c r="C132" s="153" t="s">
        <v>127</v>
      </c>
      <c r="D132" s="153" t="s">
        <v>124</v>
      </c>
      <c r="E132" s="153"/>
      <c r="F132" s="152"/>
      <c r="G132" s="157">
        <f>G133</f>
        <v>567</v>
      </c>
    </row>
    <row r="133" spans="1:7" ht="65.25" customHeight="1">
      <c r="A133" s="140" t="s">
        <v>216</v>
      </c>
      <c r="B133" s="152">
        <v>954</v>
      </c>
      <c r="C133" s="153" t="s">
        <v>127</v>
      </c>
      <c r="D133" s="153" t="s">
        <v>124</v>
      </c>
      <c r="E133" s="153" t="s">
        <v>93</v>
      </c>
      <c r="F133" s="152"/>
      <c r="G133" s="157">
        <f>G134</f>
        <v>567</v>
      </c>
    </row>
    <row r="134" spans="1:7" ht="30.75">
      <c r="A134" s="140" t="s">
        <v>143</v>
      </c>
      <c r="B134" s="152">
        <v>954</v>
      </c>
      <c r="C134" s="153" t="s">
        <v>127</v>
      </c>
      <c r="D134" s="153" t="s">
        <v>124</v>
      </c>
      <c r="E134" s="153" t="s">
        <v>145</v>
      </c>
      <c r="F134" s="152"/>
      <c r="G134" s="157">
        <f>G135+G137+G139+G141+G143</f>
        <v>567</v>
      </c>
    </row>
    <row r="135" spans="1:7" ht="54" customHeight="1">
      <c r="A135" s="140" t="s">
        <v>218</v>
      </c>
      <c r="B135" s="152">
        <v>954</v>
      </c>
      <c r="C135" s="153" t="s">
        <v>127</v>
      </c>
      <c r="D135" s="153" t="s">
        <v>124</v>
      </c>
      <c r="E135" s="153" t="s">
        <v>214</v>
      </c>
      <c r="F135" s="152"/>
      <c r="G135" s="157">
        <f>G136</f>
        <v>105</v>
      </c>
    </row>
    <row r="136" spans="1:7" ht="37.5" customHeight="1">
      <c r="A136" s="140" t="s">
        <v>164</v>
      </c>
      <c r="B136" s="152">
        <v>954</v>
      </c>
      <c r="C136" s="153" t="s">
        <v>127</v>
      </c>
      <c r="D136" s="153" t="s">
        <v>124</v>
      </c>
      <c r="E136" s="153" t="s">
        <v>214</v>
      </c>
      <c r="F136" s="152">
        <v>310</v>
      </c>
      <c r="G136" s="157">
        <v>105</v>
      </c>
    </row>
    <row r="137" spans="1:7" ht="48" customHeight="1">
      <c r="A137" s="140" t="s">
        <v>220</v>
      </c>
      <c r="B137" s="152">
        <v>954</v>
      </c>
      <c r="C137" s="153" t="s">
        <v>127</v>
      </c>
      <c r="D137" s="153" t="s">
        <v>124</v>
      </c>
      <c r="E137" s="153" t="s">
        <v>213</v>
      </c>
      <c r="F137" s="152"/>
      <c r="G137" s="157">
        <f>G138</f>
        <v>120</v>
      </c>
    </row>
    <row r="138" spans="1:7" ht="46.5">
      <c r="A138" s="140" t="s">
        <v>163</v>
      </c>
      <c r="B138" s="152">
        <v>954</v>
      </c>
      <c r="C138" s="153" t="s">
        <v>127</v>
      </c>
      <c r="D138" s="153" t="s">
        <v>124</v>
      </c>
      <c r="E138" s="153" t="s">
        <v>213</v>
      </c>
      <c r="F138" s="152">
        <v>320</v>
      </c>
      <c r="G138" s="157">
        <v>120</v>
      </c>
    </row>
    <row r="139" spans="1:7" ht="46.5">
      <c r="A139" s="140" t="s">
        <v>201</v>
      </c>
      <c r="B139" s="152">
        <v>954</v>
      </c>
      <c r="C139" s="153" t="s">
        <v>127</v>
      </c>
      <c r="D139" s="153" t="s">
        <v>124</v>
      </c>
      <c r="E139" s="153" t="s">
        <v>198</v>
      </c>
      <c r="F139" s="152"/>
      <c r="G139" s="157">
        <f>G140</f>
        <v>120</v>
      </c>
    </row>
    <row r="140" spans="1:7" ht="30.75">
      <c r="A140" s="140" t="s">
        <v>164</v>
      </c>
      <c r="B140" s="152">
        <v>954</v>
      </c>
      <c r="C140" s="153" t="s">
        <v>127</v>
      </c>
      <c r="D140" s="153" t="s">
        <v>124</v>
      </c>
      <c r="E140" s="153" t="s">
        <v>198</v>
      </c>
      <c r="F140" s="152">
        <v>310</v>
      </c>
      <c r="G140" s="157">
        <v>120</v>
      </c>
    </row>
    <row r="141" spans="1:7" ht="46.5">
      <c r="A141" s="140" t="s">
        <v>199</v>
      </c>
      <c r="B141" s="152">
        <v>954</v>
      </c>
      <c r="C141" s="153" t="s">
        <v>127</v>
      </c>
      <c r="D141" s="153" t="s">
        <v>124</v>
      </c>
      <c r="E141" s="153" t="s">
        <v>200</v>
      </c>
      <c r="F141" s="152"/>
      <c r="G141" s="157">
        <f>G142</f>
        <v>192</v>
      </c>
    </row>
    <row r="142" spans="1:7" ht="30.75">
      <c r="A142" s="140" t="s">
        <v>164</v>
      </c>
      <c r="B142" s="152">
        <v>954</v>
      </c>
      <c r="C142" s="153" t="s">
        <v>127</v>
      </c>
      <c r="D142" s="153" t="s">
        <v>124</v>
      </c>
      <c r="E142" s="153" t="s">
        <v>200</v>
      </c>
      <c r="F142" s="152">
        <v>310</v>
      </c>
      <c r="G142" s="157">
        <v>192</v>
      </c>
    </row>
    <row r="143" spans="1:7" ht="57" customHeight="1">
      <c r="A143" s="140" t="s">
        <v>219</v>
      </c>
      <c r="B143" s="152">
        <v>954</v>
      </c>
      <c r="C143" s="153" t="s">
        <v>127</v>
      </c>
      <c r="D143" s="153" t="s">
        <v>124</v>
      </c>
      <c r="E143" s="153" t="s">
        <v>212</v>
      </c>
      <c r="F143" s="152"/>
      <c r="G143" s="157">
        <f>G144</f>
        <v>30</v>
      </c>
    </row>
    <row r="144" spans="1:7" ht="46.5">
      <c r="A144" s="140" t="s">
        <v>163</v>
      </c>
      <c r="B144" s="152">
        <v>954</v>
      </c>
      <c r="C144" s="153" t="s">
        <v>127</v>
      </c>
      <c r="D144" s="153" t="s">
        <v>124</v>
      </c>
      <c r="E144" s="153" t="s">
        <v>212</v>
      </c>
      <c r="F144" s="152">
        <v>320</v>
      </c>
      <c r="G144" s="157">
        <v>30</v>
      </c>
    </row>
    <row r="145" spans="1:7" ht="30.75">
      <c r="A145" s="140" t="s">
        <v>56</v>
      </c>
      <c r="B145" s="152">
        <v>954</v>
      </c>
      <c r="C145" s="153" t="s">
        <v>127</v>
      </c>
      <c r="D145" s="153" t="s">
        <v>165</v>
      </c>
      <c r="E145" s="153"/>
      <c r="F145" s="152"/>
      <c r="G145" s="157">
        <f>G146</f>
        <v>14877</v>
      </c>
    </row>
    <row r="146" spans="1:7" ht="46.5">
      <c r="A146" s="140" t="s">
        <v>216</v>
      </c>
      <c r="B146" s="152">
        <v>954</v>
      </c>
      <c r="C146" s="153" t="s">
        <v>127</v>
      </c>
      <c r="D146" s="153" t="s">
        <v>165</v>
      </c>
      <c r="E146" s="153" t="s">
        <v>93</v>
      </c>
      <c r="F146" s="152"/>
      <c r="G146" s="157">
        <f>G147</f>
        <v>14877</v>
      </c>
    </row>
    <row r="147" spans="1:7" ht="30.75">
      <c r="A147" s="140" t="s">
        <v>91</v>
      </c>
      <c r="B147" s="152">
        <v>954</v>
      </c>
      <c r="C147" s="153" t="s">
        <v>127</v>
      </c>
      <c r="D147" s="153" t="s">
        <v>165</v>
      </c>
      <c r="E147" s="152" t="s">
        <v>94</v>
      </c>
      <c r="F147" s="152"/>
      <c r="G147" s="157">
        <f>G148+G150</f>
        <v>14877</v>
      </c>
    </row>
    <row r="148" spans="1:7" ht="17.25" customHeight="1">
      <c r="A148" s="140" t="s">
        <v>95</v>
      </c>
      <c r="B148" s="152">
        <v>954</v>
      </c>
      <c r="C148" s="153" t="s">
        <v>127</v>
      </c>
      <c r="D148" s="153" t="s">
        <v>165</v>
      </c>
      <c r="E148" s="152" t="s">
        <v>96</v>
      </c>
      <c r="F148" s="152"/>
      <c r="G148" s="157">
        <f>G149</f>
        <v>1951</v>
      </c>
    </row>
    <row r="149" spans="1:7" ht="18" customHeight="1">
      <c r="A149" s="152" t="s">
        <v>166</v>
      </c>
      <c r="B149" s="152">
        <v>954</v>
      </c>
      <c r="C149" s="153" t="s">
        <v>127</v>
      </c>
      <c r="D149" s="153" t="s">
        <v>165</v>
      </c>
      <c r="E149" s="152" t="s">
        <v>96</v>
      </c>
      <c r="F149" s="152">
        <v>360</v>
      </c>
      <c r="G149" s="157">
        <v>1951</v>
      </c>
    </row>
    <row r="150" spans="1:7" ht="30.75">
      <c r="A150" s="140" t="s">
        <v>100</v>
      </c>
      <c r="B150" s="152">
        <v>954</v>
      </c>
      <c r="C150" s="153" t="s">
        <v>127</v>
      </c>
      <c r="D150" s="153" t="s">
        <v>165</v>
      </c>
      <c r="E150" s="152" t="s">
        <v>99</v>
      </c>
      <c r="F150" s="152"/>
      <c r="G150" s="157">
        <f>G151</f>
        <v>12926</v>
      </c>
    </row>
    <row r="151" spans="1:7" ht="15">
      <c r="A151" s="152" t="s">
        <v>166</v>
      </c>
      <c r="B151" s="152">
        <v>954</v>
      </c>
      <c r="C151" s="153" t="s">
        <v>127</v>
      </c>
      <c r="D151" s="153" t="s">
        <v>165</v>
      </c>
      <c r="E151" s="152" t="s">
        <v>99</v>
      </c>
      <c r="F151" s="152">
        <v>360</v>
      </c>
      <c r="G151" s="157">
        <v>12926</v>
      </c>
    </row>
    <row r="152" spans="1:7" ht="15">
      <c r="A152" s="152" t="s">
        <v>47</v>
      </c>
      <c r="B152" s="152">
        <v>954</v>
      </c>
      <c r="C152" s="153" t="s">
        <v>109</v>
      </c>
      <c r="D152" s="153"/>
      <c r="E152" s="153"/>
      <c r="F152" s="152"/>
      <c r="G152" s="157">
        <f>G153+G162</f>
        <v>5224</v>
      </c>
    </row>
    <row r="153" spans="1:7" ht="15">
      <c r="A153" s="152" t="s">
        <v>47</v>
      </c>
      <c r="B153" s="152">
        <v>954</v>
      </c>
      <c r="C153" s="153" t="s">
        <v>109</v>
      </c>
      <c r="D153" s="153" t="s">
        <v>67</v>
      </c>
      <c r="E153" s="153"/>
      <c r="F153" s="152"/>
      <c r="G153" s="157">
        <f>G154</f>
        <v>4803</v>
      </c>
    </row>
    <row r="154" spans="1:7" ht="46.5">
      <c r="A154" s="140" t="s">
        <v>216</v>
      </c>
      <c r="B154" s="152">
        <v>954</v>
      </c>
      <c r="C154" s="153" t="s">
        <v>109</v>
      </c>
      <c r="D154" s="153" t="s">
        <v>67</v>
      </c>
      <c r="E154" s="153" t="s">
        <v>93</v>
      </c>
      <c r="F154" s="152"/>
      <c r="G154" s="157">
        <f>G155</f>
        <v>4803</v>
      </c>
    </row>
    <row r="155" spans="1:7" ht="30.75">
      <c r="A155" s="140" t="s">
        <v>143</v>
      </c>
      <c r="B155" s="152">
        <v>954</v>
      </c>
      <c r="C155" s="153" t="s">
        <v>109</v>
      </c>
      <c r="D155" s="153" t="s">
        <v>67</v>
      </c>
      <c r="E155" s="153" t="s">
        <v>145</v>
      </c>
      <c r="F155" s="152"/>
      <c r="G155" s="157">
        <f>G156+G158</f>
        <v>4803</v>
      </c>
    </row>
    <row r="156" spans="1:7" ht="30.75">
      <c r="A156" s="140" t="s">
        <v>167</v>
      </c>
      <c r="B156" s="152">
        <v>954</v>
      </c>
      <c r="C156" s="153" t="s">
        <v>109</v>
      </c>
      <c r="D156" s="153" t="s">
        <v>67</v>
      </c>
      <c r="E156" s="153" t="s">
        <v>168</v>
      </c>
      <c r="F156" s="152"/>
      <c r="G156" s="157">
        <f>G157</f>
        <v>224</v>
      </c>
    </row>
    <row r="157" spans="1:7" ht="46.5">
      <c r="A157" s="137" t="s">
        <v>158</v>
      </c>
      <c r="B157" s="152">
        <v>954</v>
      </c>
      <c r="C157" s="153" t="s">
        <v>109</v>
      </c>
      <c r="D157" s="153" t="s">
        <v>67</v>
      </c>
      <c r="E157" s="153" t="s">
        <v>168</v>
      </c>
      <c r="F157" s="152">
        <v>240</v>
      </c>
      <c r="G157" s="157">
        <v>224</v>
      </c>
    </row>
    <row r="158" spans="1:7" ht="30.75">
      <c r="A158" s="131" t="s">
        <v>169</v>
      </c>
      <c r="B158" s="152">
        <v>954</v>
      </c>
      <c r="C158" s="153" t="s">
        <v>109</v>
      </c>
      <c r="D158" s="153" t="s">
        <v>67</v>
      </c>
      <c r="E158" s="153" t="s">
        <v>170</v>
      </c>
      <c r="F158" s="152"/>
      <c r="G158" s="157">
        <f>G159+G160+G161</f>
        <v>4579</v>
      </c>
    </row>
    <row r="159" spans="1:7" ht="30.75">
      <c r="A159" s="137" t="s">
        <v>157</v>
      </c>
      <c r="B159" s="152">
        <v>954</v>
      </c>
      <c r="C159" s="153" t="s">
        <v>109</v>
      </c>
      <c r="D159" s="153" t="s">
        <v>67</v>
      </c>
      <c r="E159" s="153" t="s">
        <v>170</v>
      </c>
      <c r="F159" s="152">
        <v>110</v>
      </c>
      <c r="G159" s="157">
        <f>4171+60+30-1000</f>
        <v>3261</v>
      </c>
    </row>
    <row r="160" spans="1:7" ht="46.5">
      <c r="A160" s="137" t="s">
        <v>158</v>
      </c>
      <c r="B160" s="152">
        <v>954</v>
      </c>
      <c r="C160" s="153" t="s">
        <v>109</v>
      </c>
      <c r="D160" s="153" t="s">
        <v>67</v>
      </c>
      <c r="E160" s="153" t="s">
        <v>170</v>
      </c>
      <c r="F160" s="152">
        <v>240</v>
      </c>
      <c r="G160" s="157">
        <v>1317</v>
      </c>
    </row>
    <row r="161" spans="1:7" ht="15">
      <c r="A161" s="137" t="s">
        <v>101</v>
      </c>
      <c r="B161" s="152">
        <v>954</v>
      </c>
      <c r="C161" s="153" t="s">
        <v>109</v>
      </c>
      <c r="D161" s="153" t="s">
        <v>67</v>
      </c>
      <c r="E161" s="153" t="s">
        <v>170</v>
      </c>
      <c r="F161" s="152">
        <v>850</v>
      </c>
      <c r="G161" s="157">
        <v>1</v>
      </c>
    </row>
    <row r="162" spans="1:7" ht="15">
      <c r="A162" s="140" t="s">
        <v>50</v>
      </c>
      <c r="B162" s="152">
        <v>954</v>
      </c>
      <c r="C162" s="153">
        <v>11</v>
      </c>
      <c r="D162" s="153" t="s">
        <v>68</v>
      </c>
      <c r="E162" s="153"/>
      <c r="F162" s="153"/>
      <c r="G162" s="157">
        <f>G166</f>
        <v>421</v>
      </c>
    </row>
    <row r="163" spans="1:7" ht="46.5">
      <c r="A163" s="140" t="s">
        <v>216</v>
      </c>
      <c r="B163" s="152">
        <v>954</v>
      </c>
      <c r="C163" s="153" t="s">
        <v>109</v>
      </c>
      <c r="D163" s="153" t="s">
        <v>68</v>
      </c>
      <c r="E163" s="153" t="s">
        <v>93</v>
      </c>
      <c r="F163" s="153"/>
      <c r="G163" s="157">
        <f>G166</f>
        <v>421</v>
      </c>
    </row>
    <row r="164" spans="1:7" ht="30.75">
      <c r="A164" s="140" t="s">
        <v>143</v>
      </c>
      <c r="B164" s="152">
        <v>954</v>
      </c>
      <c r="C164" s="153" t="s">
        <v>109</v>
      </c>
      <c r="D164" s="153" t="s">
        <v>68</v>
      </c>
      <c r="E164" s="153" t="s">
        <v>145</v>
      </c>
      <c r="F164" s="153"/>
      <c r="G164" s="157">
        <f>G166</f>
        <v>421</v>
      </c>
    </row>
    <row r="165" spans="1:7" ht="108.75">
      <c r="A165" s="140" t="s">
        <v>173</v>
      </c>
      <c r="B165" s="152">
        <v>954</v>
      </c>
      <c r="C165" s="153" t="s">
        <v>109</v>
      </c>
      <c r="D165" s="153" t="s">
        <v>68</v>
      </c>
      <c r="E165" s="153" t="s">
        <v>162</v>
      </c>
      <c r="F165" s="153"/>
      <c r="G165" s="157">
        <f>G166</f>
        <v>421</v>
      </c>
    </row>
    <row r="166" spans="1:7" ht="15">
      <c r="A166" s="152" t="s">
        <v>152</v>
      </c>
      <c r="B166" s="152">
        <v>954</v>
      </c>
      <c r="C166" s="153" t="s">
        <v>109</v>
      </c>
      <c r="D166" s="153" t="s">
        <v>68</v>
      </c>
      <c r="E166" s="153" t="s">
        <v>162</v>
      </c>
      <c r="F166" s="182" t="s">
        <v>176</v>
      </c>
      <c r="G166" s="157">
        <v>421</v>
      </c>
    </row>
    <row r="167" spans="1:7" ht="15">
      <c r="A167" s="155" t="s">
        <v>177</v>
      </c>
      <c r="B167" s="155"/>
      <c r="C167" s="158"/>
      <c r="D167" s="158"/>
      <c r="E167" s="158"/>
      <c r="F167" s="158"/>
      <c r="G167" s="156">
        <f>G12+G23</f>
        <v>100309</v>
      </c>
    </row>
    <row r="168" spans="3:6" ht="15">
      <c r="C168" s="159"/>
      <c r="D168" s="159"/>
      <c r="E168" s="159"/>
      <c r="F168" s="159"/>
    </row>
    <row r="169" spans="3:6" ht="15">
      <c r="C169" s="159"/>
      <c r="D169" s="159"/>
      <c r="E169" s="159"/>
      <c r="F169" s="159"/>
    </row>
    <row r="170" spans="3:6" ht="15">
      <c r="C170" s="159"/>
      <c r="D170" s="159"/>
      <c r="E170" s="159"/>
      <c r="F170" s="159"/>
    </row>
  </sheetData>
  <mergeCells count="6">
    <mergeCell ref="C5:G5"/>
    <mergeCell ref="A7:G7"/>
    <mergeCell ref="D1:G1"/>
    <mergeCell ref="C2:G2"/>
    <mergeCell ref="C3:G3"/>
    <mergeCell ref="C4:G4"/>
  </mergeCells>
  <printOptions/>
  <pageMargins left="0.55" right="0.19" top="0.48" bottom="0.17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37">
      <selection activeCell="A44" sqref="A44"/>
    </sheetView>
  </sheetViews>
  <sheetFormatPr defaultColWidth="9.140625" defaultRowHeight="12.75"/>
  <cols>
    <col min="1" max="1" width="37.421875" style="75" customWidth="1"/>
    <col min="2" max="2" width="6.8515625" style="75" customWidth="1"/>
    <col min="3" max="3" width="6.28125" style="75" customWidth="1"/>
    <col min="4" max="4" width="9.28125" style="75" customWidth="1"/>
    <col min="5" max="5" width="11.28125" style="76" customWidth="1"/>
    <col min="6" max="6" width="10.8515625" style="75" customWidth="1"/>
    <col min="7" max="7" width="10.00390625" style="75" customWidth="1"/>
    <col min="8" max="16384" width="8.8515625" style="75" customWidth="1"/>
  </cols>
  <sheetData>
    <row r="1" spans="4:7" ht="15">
      <c r="D1" s="76"/>
      <c r="E1" s="199" t="s">
        <v>60</v>
      </c>
      <c r="F1" s="199"/>
      <c r="G1" s="199"/>
    </row>
    <row r="2" spans="4:7" ht="15">
      <c r="D2" s="199" t="s">
        <v>255</v>
      </c>
      <c r="E2" s="199"/>
      <c r="F2" s="199"/>
      <c r="G2" s="199"/>
    </row>
    <row r="3" spans="4:7" ht="15">
      <c r="D3" s="199" t="s">
        <v>7</v>
      </c>
      <c r="E3" s="199"/>
      <c r="F3" s="199"/>
      <c r="G3" s="199"/>
    </row>
    <row r="4" spans="4:7" ht="15">
      <c r="D4" s="199" t="s">
        <v>6</v>
      </c>
      <c r="E4" s="199"/>
      <c r="F4" s="199"/>
      <c r="G4" s="199"/>
    </row>
    <row r="5" spans="4:7" ht="15">
      <c r="D5" s="199" t="s">
        <v>256</v>
      </c>
      <c r="E5" s="199"/>
      <c r="F5" s="199"/>
      <c r="G5" s="199"/>
    </row>
    <row r="6" ht="15">
      <c r="E6" s="64"/>
    </row>
    <row r="7" spans="1:7" ht="66" customHeight="1">
      <c r="A7" s="229" t="s">
        <v>70</v>
      </c>
      <c r="B7" s="229"/>
      <c r="C7" s="229"/>
      <c r="D7" s="229"/>
      <c r="E7" s="229"/>
      <c r="F7" s="229"/>
      <c r="G7" s="229"/>
    </row>
    <row r="8" ht="15">
      <c r="G8" s="75" t="s">
        <v>0</v>
      </c>
    </row>
    <row r="9" spans="1:7" ht="36" customHeight="1">
      <c r="A9" s="15" t="s">
        <v>57</v>
      </c>
      <c r="B9" s="228" t="s">
        <v>58</v>
      </c>
      <c r="C9" s="228"/>
      <c r="D9" s="228"/>
      <c r="E9" s="78" t="s">
        <v>59</v>
      </c>
      <c r="F9" s="15" t="s">
        <v>19</v>
      </c>
      <c r="G9" s="15" t="s">
        <v>22</v>
      </c>
    </row>
    <row r="10" spans="1:7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81" customHeight="1">
      <c r="A11" s="154" t="s">
        <v>216</v>
      </c>
      <c r="B11" s="179" t="s">
        <v>67</v>
      </c>
      <c r="C11" s="80"/>
      <c r="D11" s="77"/>
      <c r="E11" s="195"/>
      <c r="F11" s="180">
        <f>F12+F24+F37+F66</f>
        <v>97790</v>
      </c>
      <c r="G11" s="180">
        <f>G12+G24+G37+G66</f>
        <v>96275</v>
      </c>
    </row>
    <row r="12" spans="1:7" ht="66" customHeight="1">
      <c r="A12" s="154" t="s">
        <v>118</v>
      </c>
      <c r="B12" s="158" t="s">
        <v>67</v>
      </c>
      <c r="C12" s="158" t="s">
        <v>205</v>
      </c>
      <c r="D12" s="77"/>
      <c r="E12" s="195"/>
      <c r="F12" s="184">
        <f>F13+F16+F18+F20+F22</f>
        <v>1991</v>
      </c>
      <c r="G12" s="184">
        <f>G13+G16+G18+G20+G22</f>
        <v>2021</v>
      </c>
    </row>
    <row r="13" spans="1:7" ht="30.75">
      <c r="A13" s="132" t="s">
        <v>202</v>
      </c>
      <c r="B13" s="153" t="s">
        <v>67</v>
      </c>
      <c r="C13" s="153" t="s">
        <v>205</v>
      </c>
      <c r="D13" s="134" t="s">
        <v>222</v>
      </c>
      <c r="E13" s="196"/>
      <c r="F13" s="139">
        <f>F14+F15</f>
        <v>345</v>
      </c>
      <c r="G13" s="139">
        <f>G14+G15</f>
        <v>345</v>
      </c>
    </row>
    <row r="14" spans="1:7" ht="46.5">
      <c r="A14" s="132" t="s">
        <v>97</v>
      </c>
      <c r="B14" s="153" t="s">
        <v>67</v>
      </c>
      <c r="C14" s="153" t="s">
        <v>205</v>
      </c>
      <c r="D14" s="134" t="s">
        <v>222</v>
      </c>
      <c r="E14" s="196">
        <v>120</v>
      </c>
      <c r="F14" s="139">
        <v>25</v>
      </c>
      <c r="G14" s="139">
        <v>25</v>
      </c>
    </row>
    <row r="15" spans="1:7" ht="54" customHeight="1">
      <c r="A15" s="132" t="s">
        <v>158</v>
      </c>
      <c r="B15" s="153" t="s">
        <v>67</v>
      </c>
      <c r="C15" s="153" t="s">
        <v>205</v>
      </c>
      <c r="D15" s="134" t="s">
        <v>222</v>
      </c>
      <c r="E15" s="196">
        <v>240</v>
      </c>
      <c r="F15" s="139">
        <v>320</v>
      </c>
      <c r="G15" s="139">
        <v>320</v>
      </c>
    </row>
    <row r="16" spans="1:7" ht="66" customHeight="1">
      <c r="A16" s="132" t="s">
        <v>121</v>
      </c>
      <c r="B16" s="153" t="s">
        <v>67</v>
      </c>
      <c r="C16" s="153" t="s">
        <v>205</v>
      </c>
      <c r="D16" s="134" t="s">
        <v>223</v>
      </c>
      <c r="E16" s="196"/>
      <c r="F16" s="139">
        <f>F17</f>
        <v>676</v>
      </c>
      <c r="G16" s="133">
        <f>G17</f>
        <v>706</v>
      </c>
    </row>
    <row r="17" spans="1:7" ht="50.25" customHeight="1">
      <c r="A17" s="132" t="s">
        <v>158</v>
      </c>
      <c r="B17" s="153" t="s">
        <v>67</v>
      </c>
      <c r="C17" s="153" t="s">
        <v>205</v>
      </c>
      <c r="D17" s="134" t="s">
        <v>223</v>
      </c>
      <c r="E17" s="196">
        <v>240</v>
      </c>
      <c r="F17" s="139">
        <v>676</v>
      </c>
      <c r="G17" s="133">
        <v>706</v>
      </c>
    </row>
    <row r="18" spans="1:7" ht="54" customHeight="1">
      <c r="A18" s="132" t="s">
        <v>203</v>
      </c>
      <c r="B18" s="153" t="s">
        <v>67</v>
      </c>
      <c r="C18" s="153" t="s">
        <v>205</v>
      </c>
      <c r="D18" s="134" t="s">
        <v>224</v>
      </c>
      <c r="E18" s="196"/>
      <c r="F18" s="139">
        <f>F19</f>
        <v>20</v>
      </c>
      <c r="G18" s="133">
        <f>G19</f>
        <v>20</v>
      </c>
    </row>
    <row r="19" spans="1:7" ht="52.5" customHeight="1">
      <c r="A19" s="132" t="s">
        <v>158</v>
      </c>
      <c r="B19" s="153" t="s">
        <v>67</v>
      </c>
      <c r="C19" s="153" t="s">
        <v>205</v>
      </c>
      <c r="D19" s="134" t="s">
        <v>224</v>
      </c>
      <c r="E19" s="196">
        <v>240</v>
      </c>
      <c r="F19" s="139">
        <v>20</v>
      </c>
      <c r="G19" s="133">
        <v>20</v>
      </c>
    </row>
    <row r="20" spans="1:7" ht="46.5">
      <c r="A20" s="132" t="s">
        <v>128</v>
      </c>
      <c r="B20" s="153" t="s">
        <v>67</v>
      </c>
      <c r="C20" s="153" t="s">
        <v>205</v>
      </c>
      <c r="D20" s="134" t="s">
        <v>221</v>
      </c>
      <c r="E20" s="196"/>
      <c r="F20" s="139">
        <f>F21</f>
        <v>550</v>
      </c>
      <c r="G20" s="139">
        <f>G21</f>
        <v>550</v>
      </c>
    </row>
    <row r="21" spans="1:7" ht="62.25">
      <c r="A21" s="132" t="s">
        <v>130</v>
      </c>
      <c r="B21" s="153" t="s">
        <v>67</v>
      </c>
      <c r="C21" s="153" t="s">
        <v>205</v>
      </c>
      <c r="D21" s="134" t="s">
        <v>221</v>
      </c>
      <c r="E21" s="196">
        <v>630</v>
      </c>
      <c r="F21" s="139">
        <v>550</v>
      </c>
      <c r="G21" s="139">
        <v>550</v>
      </c>
    </row>
    <row r="22" spans="1:7" ht="81" customHeight="1">
      <c r="A22" s="132" t="s">
        <v>131</v>
      </c>
      <c r="B22" s="153" t="s">
        <v>67</v>
      </c>
      <c r="C22" s="153" t="s">
        <v>205</v>
      </c>
      <c r="D22" s="134" t="s">
        <v>225</v>
      </c>
      <c r="E22" s="196"/>
      <c r="F22" s="139">
        <f>F23</f>
        <v>400</v>
      </c>
      <c r="G22" s="139">
        <f>G23</f>
        <v>400</v>
      </c>
    </row>
    <row r="23" spans="1:7" ht="65.25" customHeight="1">
      <c r="A23" s="132" t="s">
        <v>130</v>
      </c>
      <c r="B23" s="153" t="s">
        <v>67</v>
      </c>
      <c r="C23" s="153" t="s">
        <v>205</v>
      </c>
      <c r="D23" s="134" t="s">
        <v>225</v>
      </c>
      <c r="E23" s="196">
        <v>630</v>
      </c>
      <c r="F23" s="139">
        <v>400</v>
      </c>
      <c r="G23" s="139">
        <v>400</v>
      </c>
    </row>
    <row r="24" spans="1:7" ht="46.5">
      <c r="A24" s="154" t="s">
        <v>189</v>
      </c>
      <c r="B24" s="158" t="s">
        <v>67</v>
      </c>
      <c r="C24" s="158" t="s">
        <v>208</v>
      </c>
      <c r="D24" s="77"/>
      <c r="E24" s="195"/>
      <c r="F24" s="184">
        <f>F25+F27+F29+F31+F33+F35</f>
        <v>12168</v>
      </c>
      <c r="G24" s="184">
        <f>G25+G27+G29+G31+G33+G35</f>
        <v>12851</v>
      </c>
    </row>
    <row r="25" spans="1:7" ht="46.5">
      <c r="A25" s="132" t="s">
        <v>196</v>
      </c>
      <c r="B25" s="153" t="s">
        <v>67</v>
      </c>
      <c r="C25" s="153" t="s">
        <v>208</v>
      </c>
      <c r="D25" s="134" t="s">
        <v>226</v>
      </c>
      <c r="E25" s="196"/>
      <c r="F25" s="139">
        <f>F26</f>
        <v>5242</v>
      </c>
      <c r="G25" s="139">
        <f>G26</f>
        <v>5242</v>
      </c>
    </row>
    <row r="26" spans="1:7" ht="48.75" customHeight="1">
      <c r="A26" s="132" t="s">
        <v>158</v>
      </c>
      <c r="B26" s="153" t="s">
        <v>67</v>
      </c>
      <c r="C26" s="153" t="s">
        <v>208</v>
      </c>
      <c r="D26" s="134" t="s">
        <v>226</v>
      </c>
      <c r="E26" s="196">
        <v>240</v>
      </c>
      <c r="F26" s="139">
        <v>5242</v>
      </c>
      <c r="G26" s="139">
        <v>5242</v>
      </c>
    </row>
    <row r="27" spans="1:7" ht="51" customHeight="1">
      <c r="A27" s="132" t="s">
        <v>196</v>
      </c>
      <c r="B27" s="153" t="s">
        <v>67</v>
      </c>
      <c r="C27" s="153" t="s">
        <v>208</v>
      </c>
      <c r="D27" s="134" t="s">
        <v>227</v>
      </c>
      <c r="E27" s="196"/>
      <c r="F27" s="139">
        <f>F28</f>
        <v>3000</v>
      </c>
      <c r="G27" s="139">
        <f>G28</f>
        <v>3683</v>
      </c>
    </row>
    <row r="28" spans="1:7" ht="50.25" customHeight="1">
      <c r="A28" s="132" t="s">
        <v>158</v>
      </c>
      <c r="B28" s="153" t="s">
        <v>67</v>
      </c>
      <c r="C28" s="153" t="s">
        <v>208</v>
      </c>
      <c r="D28" s="134" t="s">
        <v>227</v>
      </c>
      <c r="E28" s="196">
        <v>240</v>
      </c>
      <c r="F28" s="139">
        <f>276+2724</f>
        <v>3000</v>
      </c>
      <c r="G28" s="139">
        <f>276+3407</f>
        <v>3683</v>
      </c>
    </row>
    <row r="29" spans="1:7" ht="93">
      <c r="A29" s="132" t="s">
        <v>191</v>
      </c>
      <c r="B29" s="153" t="s">
        <v>67</v>
      </c>
      <c r="C29" s="153" t="s">
        <v>208</v>
      </c>
      <c r="D29" s="134" t="s">
        <v>228</v>
      </c>
      <c r="E29" s="196"/>
      <c r="F29" s="139">
        <f>F30</f>
        <v>1055</v>
      </c>
      <c r="G29" s="139">
        <f>G30</f>
        <v>1055</v>
      </c>
    </row>
    <row r="30" spans="1:7" ht="78">
      <c r="A30" s="132" t="s">
        <v>190</v>
      </c>
      <c r="B30" s="153" t="s">
        <v>67</v>
      </c>
      <c r="C30" s="153" t="s">
        <v>208</v>
      </c>
      <c r="D30" s="134" t="s">
        <v>228</v>
      </c>
      <c r="E30" s="196">
        <v>810</v>
      </c>
      <c r="F30" s="139">
        <v>1055</v>
      </c>
      <c r="G30" s="139">
        <v>1055</v>
      </c>
    </row>
    <row r="31" spans="1:7" ht="78">
      <c r="A31" s="132" t="s">
        <v>192</v>
      </c>
      <c r="B31" s="153" t="s">
        <v>67</v>
      </c>
      <c r="C31" s="153" t="s">
        <v>208</v>
      </c>
      <c r="D31" s="134" t="s">
        <v>229</v>
      </c>
      <c r="E31" s="196"/>
      <c r="F31" s="139">
        <f>F32</f>
        <v>56</v>
      </c>
      <c r="G31" s="139">
        <v>56</v>
      </c>
    </row>
    <row r="32" spans="1:7" ht="78">
      <c r="A32" s="132" t="s">
        <v>190</v>
      </c>
      <c r="B32" s="153" t="s">
        <v>67</v>
      </c>
      <c r="C32" s="153" t="s">
        <v>208</v>
      </c>
      <c r="D32" s="134" t="s">
        <v>229</v>
      </c>
      <c r="E32" s="196">
        <v>810</v>
      </c>
      <c r="F32" s="139">
        <v>56</v>
      </c>
      <c r="G32" s="139">
        <v>56</v>
      </c>
    </row>
    <row r="33" spans="1:7" ht="46.5">
      <c r="A33" s="132" t="s">
        <v>194</v>
      </c>
      <c r="B33" s="153" t="s">
        <v>67</v>
      </c>
      <c r="C33" s="153" t="s">
        <v>208</v>
      </c>
      <c r="D33" s="134" t="s">
        <v>230</v>
      </c>
      <c r="E33" s="196"/>
      <c r="F33" s="139">
        <f>F34</f>
        <v>692</v>
      </c>
      <c r="G33" s="139">
        <v>692</v>
      </c>
    </row>
    <row r="34" spans="1:7" ht="46.5">
      <c r="A34" s="132" t="s">
        <v>158</v>
      </c>
      <c r="B34" s="153" t="s">
        <v>67</v>
      </c>
      <c r="C34" s="153" t="s">
        <v>208</v>
      </c>
      <c r="D34" s="134" t="s">
        <v>230</v>
      </c>
      <c r="E34" s="196">
        <v>240</v>
      </c>
      <c r="F34" s="139">
        <v>692</v>
      </c>
      <c r="G34" s="139">
        <v>692</v>
      </c>
    </row>
    <row r="35" spans="1:7" ht="30.75">
      <c r="A35" s="132" t="s">
        <v>186</v>
      </c>
      <c r="B35" s="153" t="s">
        <v>67</v>
      </c>
      <c r="C35" s="153" t="s">
        <v>208</v>
      </c>
      <c r="D35" s="134" t="s">
        <v>231</v>
      </c>
      <c r="E35" s="196"/>
      <c r="F35" s="139">
        <f>F36</f>
        <v>2123</v>
      </c>
      <c r="G35" s="139">
        <f>G36</f>
        <v>2123</v>
      </c>
    </row>
    <row r="36" spans="1:7" ht="46.5">
      <c r="A36" s="132" t="s">
        <v>158</v>
      </c>
      <c r="B36" s="153" t="s">
        <v>67</v>
      </c>
      <c r="C36" s="153" t="s">
        <v>208</v>
      </c>
      <c r="D36" s="134" t="s">
        <v>231</v>
      </c>
      <c r="E36" s="196">
        <v>240</v>
      </c>
      <c r="F36" s="139">
        <v>2123</v>
      </c>
      <c r="G36" s="139">
        <v>2123</v>
      </c>
    </row>
    <row r="37" spans="1:7" ht="30.75">
      <c r="A37" s="154" t="s">
        <v>143</v>
      </c>
      <c r="B37" s="179" t="s">
        <v>67</v>
      </c>
      <c r="C37" s="179" t="s">
        <v>209</v>
      </c>
      <c r="D37" s="77"/>
      <c r="E37" s="195"/>
      <c r="F37" s="180">
        <f>F38+F42+F46+F50+F56+F60+F62+F40+F52+F54+F58</f>
        <v>38959</v>
      </c>
      <c r="G37" s="180">
        <f>G38+G42+G46+G50+G56+G60+G62+G40+G52+G54+G58</f>
        <v>37308</v>
      </c>
    </row>
    <row r="38" spans="1:7" ht="46.5">
      <c r="A38" s="132" t="s">
        <v>144</v>
      </c>
      <c r="B38" s="80" t="s">
        <v>67</v>
      </c>
      <c r="C38" s="80" t="s">
        <v>209</v>
      </c>
      <c r="D38" s="134" t="s">
        <v>232</v>
      </c>
      <c r="E38" s="196"/>
      <c r="F38" s="139">
        <f>F39</f>
        <v>252</v>
      </c>
      <c r="G38" s="139">
        <f>G39</f>
        <v>252</v>
      </c>
    </row>
    <row r="39" spans="1:7" ht="46.5">
      <c r="A39" s="132" t="s">
        <v>158</v>
      </c>
      <c r="B39" s="80" t="s">
        <v>67</v>
      </c>
      <c r="C39" s="80" t="s">
        <v>209</v>
      </c>
      <c r="D39" s="134" t="s">
        <v>232</v>
      </c>
      <c r="E39" s="196">
        <v>240</v>
      </c>
      <c r="F39" s="139">
        <v>252</v>
      </c>
      <c r="G39" s="139">
        <v>252</v>
      </c>
    </row>
    <row r="40" spans="1:7" ht="46.5">
      <c r="A40" s="172" t="s">
        <v>154</v>
      </c>
      <c r="B40" s="80" t="s">
        <v>67</v>
      </c>
      <c r="C40" s="80" t="s">
        <v>209</v>
      </c>
      <c r="D40" s="134" t="s">
        <v>234</v>
      </c>
      <c r="E40" s="196"/>
      <c r="F40" s="139">
        <f>F41</f>
        <v>14459</v>
      </c>
      <c r="G40" s="139">
        <f>G41</f>
        <v>14459</v>
      </c>
    </row>
    <row r="41" spans="1:7" ht="15">
      <c r="A41" s="173" t="s">
        <v>155</v>
      </c>
      <c r="B41" s="80" t="s">
        <v>67</v>
      </c>
      <c r="C41" s="80" t="s">
        <v>209</v>
      </c>
      <c r="D41" s="134" t="s">
        <v>234</v>
      </c>
      <c r="E41" s="196">
        <v>610</v>
      </c>
      <c r="F41" s="139">
        <f>14459</f>
        <v>14459</v>
      </c>
      <c r="G41" s="139">
        <f>14459</f>
        <v>14459</v>
      </c>
    </row>
    <row r="42" spans="1:7" ht="30.75">
      <c r="A42" s="172" t="s">
        <v>159</v>
      </c>
      <c r="B42" s="80" t="s">
        <v>67</v>
      </c>
      <c r="C42" s="80" t="s">
        <v>209</v>
      </c>
      <c r="D42" s="134" t="s">
        <v>236</v>
      </c>
      <c r="E42" s="196"/>
      <c r="F42" s="139">
        <f>F43+F44+F45</f>
        <v>5446</v>
      </c>
      <c r="G42" s="139">
        <f>G43+G44+G45</f>
        <v>5446</v>
      </c>
    </row>
    <row r="43" spans="1:7" ht="30.75">
      <c r="A43" s="173" t="s">
        <v>157</v>
      </c>
      <c r="B43" s="80" t="s">
        <v>67</v>
      </c>
      <c r="C43" s="80" t="s">
        <v>209</v>
      </c>
      <c r="D43" s="134" t="s">
        <v>236</v>
      </c>
      <c r="E43" s="196">
        <v>110</v>
      </c>
      <c r="F43" s="139">
        <f>3225+1400+30</f>
        <v>4655</v>
      </c>
      <c r="G43" s="139">
        <f>3225+1400+30</f>
        <v>4655</v>
      </c>
    </row>
    <row r="44" spans="1:7" ht="46.5">
      <c r="A44" s="173" t="s">
        <v>158</v>
      </c>
      <c r="B44" s="80" t="s">
        <v>67</v>
      </c>
      <c r="C44" s="80" t="s">
        <v>209</v>
      </c>
      <c r="D44" s="134" t="s">
        <v>236</v>
      </c>
      <c r="E44" s="196">
        <v>240</v>
      </c>
      <c r="F44" s="139">
        <f>790</f>
        <v>790</v>
      </c>
      <c r="G44" s="139">
        <f>790</f>
        <v>790</v>
      </c>
    </row>
    <row r="45" spans="1:7" ht="30.75">
      <c r="A45" s="173" t="s">
        <v>101</v>
      </c>
      <c r="B45" s="80" t="s">
        <v>67</v>
      </c>
      <c r="C45" s="80" t="s">
        <v>209</v>
      </c>
      <c r="D45" s="134" t="s">
        <v>236</v>
      </c>
      <c r="E45" s="196">
        <v>850</v>
      </c>
      <c r="F45" s="139">
        <v>1</v>
      </c>
      <c r="G45" s="139">
        <v>1</v>
      </c>
    </row>
    <row r="46" spans="1:7" ht="30.75">
      <c r="A46" s="172" t="s">
        <v>156</v>
      </c>
      <c r="B46" s="80" t="s">
        <v>67</v>
      </c>
      <c r="C46" s="80" t="s">
        <v>209</v>
      </c>
      <c r="D46" s="134" t="s">
        <v>237</v>
      </c>
      <c r="E46" s="196"/>
      <c r="F46" s="139">
        <f>F47+F48+F49</f>
        <v>6871</v>
      </c>
      <c r="G46" s="139">
        <f>G47+G48+G49</f>
        <v>6871</v>
      </c>
    </row>
    <row r="47" spans="1:7" ht="30.75">
      <c r="A47" s="173" t="s">
        <v>157</v>
      </c>
      <c r="B47" s="80" t="s">
        <v>67</v>
      </c>
      <c r="C47" s="80" t="s">
        <v>209</v>
      </c>
      <c r="D47" s="134" t="s">
        <v>237</v>
      </c>
      <c r="E47" s="196">
        <v>110</v>
      </c>
      <c r="F47" s="139">
        <f>4537+1805+150</f>
        <v>6492</v>
      </c>
      <c r="G47" s="139">
        <f>4537+1805+150</f>
        <v>6492</v>
      </c>
    </row>
    <row r="48" spans="1:7" ht="46.5">
      <c r="A48" s="173" t="s">
        <v>158</v>
      </c>
      <c r="B48" s="80" t="s">
        <v>67</v>
      </c>
      <c r="C48" s="80" t="s">
        <v>209</v>
      </c>
      <c r="D48" s="134" t="s">
        <v>237</v>
      </c>
      <c r="E48" s="196">
        <v>240</v>
      </c>
      <c r="F48" s="139">
        <f>378</f>
        <v>378</v>
      </c>
      <c r="G48" s="139">
        <f>378</f>
        <v>378</v>
      </c>
    </row>
    <row r="49" spans="1:7" ht="30.75">
      <c r="A49" s="173" t="s">
        <v>101</v>
      </c>
      <c r="B49" s="80" t="s">
        <v>67</v>
      </c>
      <c r="C49" s="80" t="s">
        <v>209</v>
      </c>
      <c r="D49" s="134" t="s">
        <v>237</v>
      </c>
      <c r="E49" s="196">
        <v>850</v>
      </c>
      <c r="F49" s="139">
        <v>1</v>
      </c>
      <c r="G49" s="139">
        <v>1</v>
      </c>
    </row>
    <row r="50" spans="1:7" ht="62.25">
      <c r="A50" s="140" t="s">
        <v>218</v>
      </c>
      <c r="B50" s="153" t="s">
        <v>67</v>
      </c>
      <c r="C50" s="153" t="s">
        <v>209</v>
      </c>
      <c r="D50" s="153" t="s">
        <v>239</v>
      </c>
      <c r="E50" s="178"/>
      <c r="F50" s="157">
        <f>F51</f>
        <v>105</v>
      </c>
      <c r="G50" s="157">
        <f>G51</f>
        <v>105</v>
      </c>
    </row>
    <row r="51" spans="1:7" ht="34.5" customHeight="1">
      <c r="A51" s="140" t="s">
        <v>164</v>
      </c>
      <c r="B51" s="153" t="s">
        <v>67</v>
      </c>
      <c r="C51" s="153" t="s">
        <v>209</v>
      </c>
      <c r="D51" s="153" t="s">
        <v>239</v>
      </c>
      <c r="E51" s="178">
        <v>310</v>
      </c>
      <c r="F51" s="157">
        <v>105</v>
      </c>
      <c r="G51" s="157">
        <v>105</v>
      </c>
    </row>
    <row r="52" spans="1:7" ht="49.5" customHeight="1">
      <c r="A52" s="140" t="s">
        <v>220</v>
      </c>
      <c r="B52" s="153" t="s">
        <v>67</v>
      </c>
      <c r="C52" s="153" t="s">
        <v>209</v>
      </c>
      <c r="D52" s="153" t="s">
        <v>240</v>
      </c>
      <c r="E52" s="152"/>
      <c r="F52" s="157">
        <f>F53</f>
        <v>120</v>
      </c>
      <c r="G52" s="157">
        <v>120</v>
      </c>
    </row>
    <row r="53" spans="1:7" ht="50.25" customHeight="1">
      <c r="A53" s="140" t="s">
        <v>163</v>
      </c>
      <c r="B53" s="153" t="s">
        <v>67</v>
      </c>
      <c r="C53" s="153" t="s">
        <v>209</v>
      </c>
      <c r="D53" s="153" t="s">
        <v>240</v>
      </c>
      <c r="E53" s="152">
        <v>320</v>
      </c>
      <c r="F53" s="157">
        <v>120</v>
      </c>
      <c r="G53" s="157">
        <v>120</v>
      </c>
    </row>
    <row r="54" spans="1:7" ht="46.5">
      <c r="A54" s="140" t="s">
        <v>201</v>
      </c>
      <c r="B54" s="153" t="s">
        <v>67</v>
      </c>
      <c r="C54" s="153" t="s">
        <v>209</v>
      </c>
      <c r="D54" s="153" t="s">
        <v>241</v>
      </c>
      <c r="E54" s="152"/>
      <c r="F54" s="157">
        <f>F55</f>
        <v>120</v>
      </c>
      <c r="G54" s="157">
        <f>G55</f>
        <v>120</v>
      </c>
    </row>
    <row r="55" spans="1:7" ht="30.75">
      <c r="A55" s="140" t="s">
        <v>164</v>
      </c>
      <c r="B55" s="153" t="s">
        <v>67</v>
      </c>
      <c r="C55" s="153" t="s">
        <v>209</v>
      </c>
      <c r="D55" s="153" t="s">
        <v>241</v>
      </c>
      <c r="E55" s="152">
        <v>310</v>
      </c>
      <c r="F55" s="157">
        <v>120</v>
      </c>
      <c r="G55" s="157">
        <v>120</v>
      </c>
    </row>
    <row r="56" spans="1:7" ht="46.5">
      <c r="A56" s="140" t="s">
        <v>199</v>
      </c>
      <c r="B56" s="153" t="s">
        <v>67</v>
      </c>
      <c r="C56" s="153" t="s">
        <v>209</v>
      </c>
      <c r="D56" s="153" t="s">
        <v>242</v>
      </c>
      <c r="E56" s="152"/>
      <c r="F56" s="157">
        <f>F57</f>
        <v>192</v>
      </c>
      <c r="G56" s="157">
        <f>G57</f>
        <v>192</v>
      </c>
    </row>
    <row r="57" spans="1:7" ht="30.75">
      <c r="A57" s="140" t="s">
        <v>164</v>
      </c>
      <c r="B57" s="153" t="s">
        <v>67</v>
      </c>
      <c r="C57" s="153" t="s">
        <v>209</v>
      </c>
      <c r="D57" s="153" t="s">
        <v>242</v>
      </c>
      <c r="E57" s="152">
        <v>310</v>
      </c>
      <c r="F57" s="157">
        <v>192</v>
      </c>
      <c r="G57" s="157">
        <v>192</v>
      </c>
    </row>
    <row r="58" spans="1:7" ht="46.5">
      <c r="A58" s="140" t="s">
        <v>219</v>
      </c>
      <c r="B58" s="153" t="s">
        <v>67</v>
      </c>
      <c r="C58" s="153" t="s">
        <v>209</v>
      </c>
      <c r="D58" s="153" t="s">
        <v>243</v>
      </c>
      <c r="E58" s="152"/>
      <c r="F58" s="157">
        <f>F59</f>
        <v>30</v>
      </c>
      <c r="G58" s="157">
        <v>30</v>
      </c>
    </row>
    <row r="59" spans="1:7" ht="46.5">
      <c r="A59" s="140" t="s">
        <v>163</v>
      </c>
      <c r="B59" s="153" t="s">
        <v>67</v>
      </c>
      <c r="C59" s="153" t="s">
        <v>209</v>
      </c>
      <c r="D59" s="153" t="s">
        <v>243</v>
      </c>
      <c r="E59" s="152">
        <v>320</v>
      </c>
      <c r="F59" s="157">
        <v>30</v>
      </c>
      <c r="G59" s="157">
        <v>30</v>
      </c>
    </row>
    <row r="60" spans="1:7" ht="46.5">
      <c r="A60" s="132" t="s">
        <v>167</v>
      </c>
      <c r="B60" s="80" t="s">
        <v>67</v>
      </c>
      <c r="C60" s="80" t="s">
        <v>209</v>
      </c>
      <c r="D60" s="134" t="s">
        <v>244</v>
      </c>
      <c r="E60" s="196"/>
      <c r="F60" s="139">
        <f>F61</f>
        <v>224</v>
      </c>
      <c r="G60" s="139">
        <f>G61</f>
        <v>224</v>
      </c>
    </row>
    <row r="61" spans="1:7" ht="59.25" customHeight="1">
      <c r="A61" s="173" t="s">
        <v>158</v>
      </c>
      <c r="B61" s="80" t="s">
        <v>67</v>
      </c>
      <c r="C61" s="80" t="s">
        <v>209</v>
      </c>
      <c r="D61" s="134" t="s">
        <v>244</v>
      </c>
      <c r="E61" s="196">
        <v>240</v>
      </c>
      <c r="F61" s="139">
        <v>224</v>
      </c>
      <c r="G61" s="139">
        <v>224</v>
      </c>
    </row>
    <row r="62" spans="1:7" ht="51.75" customHeight="1">
      <c r="A62" s="172" t="s">
        <v>169</v>
      </c>
      <c r="B62" s="80" t="s">
        <v>67</v>
      </c>
      <c r="C62" s="80" t="s">
        <v>209</v>
      </c>
      <c r="D62" s="134" t="s">
        <v>245</v>
      </c>
      <c r="E62" s="196"/>
      <c r="F62" s="139">
        <f>F63+F64+F65</f>
        <v>11140</v>
      </c>
      <c r="G62" s="139">
        <f>G63+G64+G65</f>
        <v>9489</v>
      </c>
    </row>
    <row r="63" spans="1:7" ht="39" customHeight="1">
      <c r="A63" s="173" t="s">
        <v>157</v>
      </c>
      <c r="B63" s="80" t="s">
        <v>67</v>
      </c>
      <c r="C63" s="80" t="s">
        <v>209</v>
      </c>
      <c r="D63" s="134" t="s">
        <v>245</v>
      </c>
      <c r="E63" s="196">
        <v>110</v>
      </c>
      <c r="F63" s="139">
        <v>9822</v>
      </c>
      <c r="G63" s="139">
        <v>8171</v>
      </c>
    </row>
    <row r="64" spans="1:7" ht="53.25" customHeight="1">
      <c r="A64" s="173" t="s">
        <v>158</v>
      </c>
      <c r="B64" s="80" t="s">
        <v>67</v>
      </c>
      <c r="C64" s="80" t="s">
        <v>209</v>
      </c>
      <c r="D64" s="134" t="s">
        <v>245</v>
      </c>
      <c r="E64" s="196">
        <v>240</v>
      </c>
      <c r="F64" s="139">
        <v>1317</v>
      </c>
      <c r="G64" s="139">
        <v>1317</v>
      </c>
    </row>
    <row r="65" spans="1:7" ht="30.75">
      <c r="A65" s="173" t="s">
        <v>101</v>
      </c>
      <c r="B65" s="80" t="s">
        <v>67</v>
      </c>
      <c r="C65" s="80" t="s">
        <v>209</v>
      </c>
      <c r="D65" s="134" t="s">
        <v>245</v>
      </c>
      <c r="E65" s="196">
        <v>850</v>
      </c>
      <c r="F65" s="139">
        <v>1</v>
      </c>
      <c r="G65" s="139">
        <v>1</v>
      </c>
    </row>
    <row r="66" spans="1:7" ht="46.5">
      <c r="A66" s="154" t="s">
        <v>91</v>
      </c>
      <c r="B66" s="158" t="s">
        <v>67</v>
      </c>
      <c r="C66" s="158" t="s">
        <v>92</v>
      </c>
      <c r="D66" s="155"/>
      <c r="E66" s="197"/>
      <c r="F66" s="184">
        <f>F67+F69+F73+F75+F78+F80</f>
        <v>44672</v>
      </c>
      <c r="G66" s="184">
        <f>G67+G69+G73+G75+G78+G80</f>
        <v>44095</v>
      </c>
    </row>
    <row r="67" spans="1:7" ht="15">
      <c r="A67" s="132" t="s">
        <v>95</v>
      </c>
      <c r="B67" s="153" t="s">
        <v>67</v>
      </c>
      <c r="C67" s="153" t="s">
        <v>92</v>
      </c>
      <c r="D67" s="134">
        <v>1101</v>
      </c>
      <c r="E67" s="196"/>
      <c r="F67" s="139">
        <f>F68</f>
        <v>2931</v>
      </c>
      <c r="G67" s="133">
        <v>2931</v>
      </c>
    </row>
    <row r="68" spans="1:7" ht="46.5">
      <c r="A68" s="132" t="s">
        <v>97</v>
      </c>
      <c r="B68" s="153" t="s">
        <v>67</v>
      </c>
      <c r="C68" s="153" t="s">
        <v>92</v>
      </c>
      <c r="D68" s="134">
        <v>1101</v>
      </c>
      <c r="E68" s="196">
        <v>120</v>
      </c>
      <c r="F68" s="139">
        <v>2931</v>
      </c>
      <c r="G68" s="133">
        <v>2931</v>
      </c>
    </row>
    <row r="69" spans="1:7" ht="30.75">
      <c r="A69" s="132" t="s">
        <v>100</v>
      </c>
      <c r="B69" s="153" t="s">
        <v>67</v>
      </c>
      <c r="C69" s="153" t="s">
        <v>92</v>
      </c>
      <c r="D69" s="134">
        <v>1104</v>
      </c>
      <c r="E69" s="196"/>
      <c r="F69" s="139">
        <f>F70+F71+F72</f>
        <v>32590</v>
      </c>
      <c r="G69" s="139">
        <f>G70+G71+G72</f>
        <v>32469</v>
      </c>
    </row>
    <row r="70" spans="1:7" ht="46.5">
      <c r="A70" s="132" t="s">
        <v>97</v>
      </c>
      <c r="B70" s="153" t="s">
        <v>67</v>
      </c>
      <c r="C70" s="153" t="s">
        <v>92</v>
      </c>
      <c r="D70" s="134">
        <v>1104</v>
      </c>
      <c r="E70" s="196">
        <v>120</v>
      </c>
      <c r="F70" s="139">
        <f>30373-485+1001-112</f>
        <v>30777</v>
      </c>
      <c r="G70" s="139">
        <f>30373-485+1001-233</f>
        <v>30656</v>
      </c>
    </row>
    <row r="71" spans="1:7" ht="46.5">
      <c r="A71" s="132" t="s">
        <v>158</v>
      </c>
      <c r="B71" s="153" t="s">
        <v>67</v>
      </c>
      <c r="C71" s="153" t="s">
        <v>92</v>
      </c>
      <c r="D71" s="134">
        <v>1104</v>
      </c>
      <c r="E71" s="196">
        <v>240</v>
      </c>
      <c r="F71" s="139">
        <v>1413</v>
      </c>
      <c r="G71" s="139">
        <v>1413</v>
      </c>
    </row>
    <row r="72" spans="1:7" ht="30.75">
      <c r="A72" s="132" t="s">
        <v>101</v>
      </c>
      <c r="B72" s="153" t="s">
        <v>67</v>
      </c>
      <c r="C72" s="153" t="s">
        <v>92</v>
      </c>
      <c r="D72" s="134">
        <v>1104</v>
      </c>
      <c r="E72" s="196">
        <v>850</v>
      </c>
      <c r="F72" s="139">
        <v>400</v>
      </c>
      <c r="G72" s="139">
        <v>400</v>
      </c>
    </row>
    <row r="73" spans="1:7" ht="108.75">
      <c r="A73" s="132" t="s">
        <v>151</v>
      </c>
      <c r="B73" s="153" t="s">
        <v>67</v>
      </c>
      <c r="C73" s="153" t="s">
        <v>92</v>
      </c>
      <c r="D73" s="134" t="s">
        <v>247</v>
      </c>
      <c r="E73" s="196"/>
      <c r="F73" s="139">
        <f>F74</f>
        <v>4</v>
      </c>
      <c r="G73" s="139">
        <f>G74</f>
        <v>4</v>
      </c>
    </row>
    <row r="74" spans="1:7" ht="46.5">
      <c r="A74" s="132" t="s">
        <v>158</v>
      </c>
      <c r="B74" s="153" t="s">
        <v>67</v>
      </c>
      <c r="C74" s="153" t="s">
        <v>92</v>
      </c>
      <c r="D74" s="134" t="s">
        <v>247</v>
      </c>
      <c r="E74" s="196">
        <v>240</v>
      </c>
      <c r="F74" s="139">
        <v>4</v>
      </c>
      <c r="G74" s="139">
        <v>4</v>
      </c>
    </row>
    <row r="75" spans="1:7" ht="62.25">
      <c r="A75" s="132" t="s">
        <v>125</v>
      </c>
      <c r="B75" s="153" t="s">
        <v>67</v>
      </c>
      <c r="C75" s="153" t="s">
        <v>92</v>
      </c>
      <c r="D75" s="134" t="s">
        <v>248</v>
      </c>
      <c r="E75" s="196"/>
      <c r="F75" s="139">
        <f>F76+F77</f>
        <v>997</v>
      </c>
      <c r="G75" s="139">
        <f>G76+G77</f>
        <v>997</v>
      </c>
    </row>
    <row r="76" spans="1:7" ht="46.5">
      <c r="A76" s="132" t="s">
        <v>97</v>
      </c>
      <c r="B76" s="153" t="s">
        <v>67</v>
      </c>
      <c r="C76" s="153" t="s">
        <v>92</v>
      </c>
      <c r="D76" s="134" t="s">
        <v>248</v>
      </c>
      <c r="E76" s="196">
        <v>120</v>
      </c>
      <c r="F76" s="133">
        <v>937</v>
      </c>
      <c r="G76" s="133">
        <v>937</v>
      </c>
    </row>
    <row r="77" spans="1:7" ht="51" customHeight="1">
      <c r="A77" s="132" t="s">
        <v>158</v>
      </c>
      <c r="B77" s="153" t="s">
        <v>67</v>
      </c>
      <c r="C77" s="153" t="s">
        <v>92</v>
      </c>
      <c r="D77" s="134" t="s">
        <v>248</v>
      </c>
      <c r="E77" s="196">
        <v>240</v>
      </c>
      <c r="F77" s="133">
        <v>60</v>
      </c>
      <c r="G77" s="133">
        <v>60</v>
      </c>
    </row>
    <row r="78" spans="1:7" ht="21.75" customHeight="1">
      <c r="A78" s="132" t="s">
        <v>95</v>
      </c>
      <c r="B78" s="153" t="s">
        <v>67</v>
      </c>
      <c r="C78" s="153" t="s">
        <v>92</v>
      </c>
      <c r="D78" s="134">
        <v>1101</v>
      </c>
      <c r="E78" s="196"/>
      <c r="F78" s="139">
        <f>F79</f>
        <v>1651</v>
      </c>
      <c r="G78" s="139">
        <f>G79</f>
        <v>1651</v>
      </c>
    </row>
    <row r="79" spans="1:7" ht="19.5" customHeight="1">
      <c r="A79" s="133" t="s">
        <v>166</v>
      </c>
      <c r="B79" s="153" t="s">
        <v>67</v>
      </c>
      <c r="C79" s="153" t="s">
        <v>92</v>
      </c>
      <c r="D79" s="134">
        <v>1101</v>
      </c>
      <c r="E79" s="196">
        <v>360</v>
      </c>
      <c r="F79" s="139">
        <f>1951-300</f>
        <v>1651</v>
      </c>
      <c r="G79" s="139">
        <f>1951-300</f>
        <v>1651</v>
      </c>
    </row>
    <row r="80" spans="1:7" ht="37.5" customHeight="1">
      <c r="A80" s="132" t="s">
        <v>100</v>
      </c>
      <c r="B80" s="153" t="s">
        <v>67</v>
      </c>
      <c r="C80" s="153" t="s">
        <v>92</v>
      </c>
      <c r="D80" s="134">
        <v>1104</v>
      </c>
      <c r="E80" s="196"/>
      <c r="F80" s="139">
        <f>F81</f>
        <v>6499</v>
      </c>
      <c r="G80" s="139">
        <f>G81</f>
        <v>6043</v>
      </c>
    </row>
    <row r="81" spans="1:7" ht="21" customHeight="1">
      <c r="A81" s="133" t="s">
        <v>166</v>
      </c>
      <c r="B81" s="153" t="s">
        <v>67</v>
      </c>
      <c r="C81" s="153" t="s">
        <v>92</v>
      </c>
      <c r="D81" s="134">
        <v>1104</v>
      </c>
      <c r="E81" s="196">
        <v>360</v>
      </c>
      <c r="F81" s="139">
        <f>12926-7140+3437-2724</f>
        <v>6499</v>
      </c>
      <c r="G81" s="139">
        <f>12926-7140+3664-3407</f>
        <v>6043</v>
      </c>
    </row>
    <row r="82" spans="1:7" ht="15">
      <c r="A82" s="155" t="s">
        <v>110</v>
      </c>
      <c r="B82" s="185">
        <v>98</v>
      </c>
      <c r="C82" s="185"/>
      <c r="D82" s="77"/>
      <c r="E82" s="195"/>
      <c r="F82" s="180">
        <f>F83</f>
        <v>3021</v>
      </c>
      <c r="G82" s="180">
        <f>G83</f>
        <v>6699</v>
      </c>
    </row>
    <row r="83" spans="1:7" ht="30.75">
      <c r="A83" s="140" t="s">
        <v>112</v>
      </c>
      <c r="B83" s="186">
        <v>98</v>
      </c>
      <c r="C83" s="186">
        <v>9</v>
      </c>
      <c r="D83" s="134"/>
      <c r="E83" s="195"/>
      <c r="F83" s="177">
        <f>F86+F88+F84</f>
        <v>3021</v>
      </c>
      <c r="G83" s="177">
        <f>G86+G88+G84</f>
        <v>6699</v>
      </c>
    </row>
    <row r="84" spans="1:7" ht="46.5">
      <c r="A84" s="132" t="s">
        <v>210</v>
      </c>
      <c r="B84" s="186">
        <v>98</v>
      </c>
      <c r="C84" s="186">
        <v>9</v>
      </c>
      <c r="D84" s="134" t="s">
        <v>253</v>
      </c>
      <c r="E84" s="196"/>
      <c r="F84" s="171">
        <v>0</v>
      </c>
      <c r="G84" s="139">
        <f>G85</f>
        <v>1000</v>
      </c>
    </row>
    <row r="85" spans="1:7" ht="59.25" customHeight="1">
      <c r="A85" s="132" t="s">
        <v>158</v>
      </c>
      <c r="B85" s="186">
        <v>98</v>
      </c>
      <c r="C85" s="186">
        <v>9</v>
      </c>
      <c r="D85" s="134" t="s">
        <v>253</v>
      </c>
      <c r="E85" s="196">
        <v>240</v>
      </c>
      <c r="F85" s="171">
        <v>0</v>
      </c>
      <c r="G85" s="139">
        <v>1000</v>
      </c>
    </row>
    <row r="86" spans="1:7" ht="30.75">
      <c r="A86" s="132" t="s">
        <v>114</v>
      </c>
      <c r="B86" s="186">
        <v>98</v>
      </c>
      <c r="C86" s="186">
        <v>9</v>
      </c>
      <c r="D86" s="134" t="s">
        <v>252</v>
      </c>
      <c r="E86" s="196"/>
      <c r="F86" s="139">
        <f>F87</f>
        <v>500</v>
      </c>
      <c r="G86" s="139">
        <f>G87</f>
        <v>550</v>
      </c>
    </row>
    <row r="87" spans="1:7" ht="15">
      <c r="A87" s="132" t="s">
        <v>116</v>
      </c>
      <c r="B87" s="186">
        <v>98</v>
      </c>
      <c r="C87" s="186">
        <v>9</v>
      </c>
      <c r="D87" s="134" t="s">
        <v>252</v>
      </c>
      <c r="E87" s="196">
        <v>870</v>
      </c>
      <c r="F87" s="139">
        <v>500</v>
      </c>
      <c r="G87" s="139">
        <v>550</v>
      </c>
    </row>
    <row r="88" spans="1:7" ht="15">
      <c r="A88" s="172" t="s">
        <v>180</v>
      </c>
      <c r="B88" s="186">
        <v>98</v>
      </c>
      <c r="C88" s="186">
        <v>9</v>
      </c>
      <c r="D88" s="134" t="s">
        <v>254</v>
      </c>
      <c r="E88" s="174" t="s">
        <v>181</v>
      </c>
      <c r="F88" s="139">
        <f>F89</f>
        <v>2521</v>
      </c>
      <c r="G88" s="139">
        <f>G89</f>
        <v>5149</v>
      </c>
    </row>
    <row r="89" spans="1:7" ht="15">
      <c r="A89" s="173" t="s">
        <v>180</v>
      </c>
      <c r="B89" s="186">
        <v>98</v>
      </c>
      <c r="C89" s="186">
        <v>9</v>
      </c>
      <c r="D89" s="134" t="s">
        <v>254</v>
      </c>
      <c r="E89" s="191" t="s">
        <v>182</v>
      </c>
      <c r="F89" s="139">
        <v>2521</v>
      </c>
      <c r="G89" s="139">
        <v>5149</v>
      </c>
    </row>
    <row r="90" spans="1:7" ht="15">
      <c r="A90" s="181" t="s">
        <v>177</v>
      </c>
      <c r="B90" s="181"/>
      <c r="C90" s="181"/>
      <c r="D90" s="181"/>
      <c r="E90" s="198"/>
      <c r="F90" s="180">
        <f>F12+F24+F37+F66+F82</f>
        <v>100811</v>
      </c>
      <c r="G90" s="180">
        <f>G12+G24+G37+G66+G82</f>
        <v>102974</v>
      </c>
    </row>
    <row r="93" spans="6:7" ht="15">
      <c r="F93" s="183"/>
      <c r="G93" s="183"/>
    </row>
  </sheetData>
  <mergeCells count="7">
    <mergeCell ref="B9:D9"/>
    <mergeCell ref="A7:G7"/>
    <mergeCell ref="D5:G5"/>
    <mergeCell ref="E1:G1"/>
    <mergeCell ref="D2:G2"/>
    <mergeCell ref="D3:G3"/>
    <mergeCell ref="D4:G4"/>
  </mergeCells>
  <printOptions/>
  <pageMargins left="0.75" right="0.7" top="0.5" bottom="0.47" header="0.5" footer="0.5"/>
  <pageSetup horizontalDpi="600" verticalDpi="600" orientation="portrait" paperSize="9" scale="94" r:id="rId1"/>
  <ignoredErrors>
    <ignoredError sqref="F79:G7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8">
      <selection activeCell="A15" sqref="A15"/>
    </sheetView>
  </sheetViews>
  <sheetFormatPr defaultColWidth="9.140625" defaultRowHeight="12.75"/>
  <cols>
    <col min="1" max="1" width="45.7109375" style="75" customWidth="1"/>
    <col min="2" max="2" width="6.8515625" style="75" customWidth="1"/>
    <col min="3" max="3" width="6.28125" style="75" customWidth="1"/>
    <col min="4" max="4" width="8.00390625" style="75" customWidth="1"/>
    <col min="5" max="5" width="9.28125" style="75" customWidth="1"/>
    <col min="6" max="6" width="13.00390625" style="75" customWidth="1"/>
    <col min="7" max="16384" width="8.8515625" style="75" customWidth="1"/>
  </cols>
  <sheetData>
    <row r="1" spans="5:6" ht="15">
      <c r="E1" s="199" t="s">
        <v>261</v>
      </c>
      <c r="F1" s="199"/>
    </row>
    <row r="2" spans="3:6" ht="15">
      <c r="C2" s="199" t="s">
        <v>255</v>
      </c>
      <c r="D2" s="199"/>
      <c r="E2" s="199"/>
      <c r="F2" s="199"/>
    </row>
    <row r="3" spans="4:6" ht="15">
      <c r="D3" s="199" t="s">
        <v>7</v>
      </c>
      <c r="E3" s="199"/>
      <c r="F3" s="199"/>
    </row>
    <row r="4" spans="4:6" ht="15">
      <c r="D4" s="199" t="s">
        <v>6</v>
      </c>
      <c r="E4" s="199"/>
      <c r="F4" s="199"/>
    </row>
    <row r="5" spans="4:6" ht="15">
      <c r="D5" s="199" t="s">
        <v>256</v>
      </c>
      <c r="E5" s="199"/>
      <c r="F5" s="199"/>
    </row>
    <row r="6" spans="5:6" ht="15">
      <c r="E6" s="64"/>
      <c r="F6" s="64"/>
    </row>
    <row r="7" spans="1:6" ht="66" customHeight="1">
      <c r="A7" s="229" t="s">
        <v>61</v>
      </c>
      <c r="B7" s="229"/>
      <c r="C7" s="229"/>
      <c r="D7" s="229"/>
      <c r="E7" s="229"/>
      <c r="F7" s="229"/>
    </row>
    <row r="8" ht="15">
      <c r="F8" s="75" t="s">
        <v>0</v>
      </c>
    </row>
    <row r="9" spans="1:6" ht="42.75" customHeight="1">
      <c r="A9" s="15" t="s">
        <v>57</v>
      </c>
      <c r="B9" s="228" t="s">
        <v>58</v>
      </c>
      <c r="C9" s="228"/>
      <c r="D9" s="228"/>
      <c r="E9" s="78" t="s">
        <v>59</v>
      </c>
      <c r="F9" s="15" t="s">
        <v>2</v>
      </c>
    </row>
    <row r="10" spans="1:6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62.25">
      <c r="A11" s="79" t="s">
        <v>216</v>
      </c>
      <c r="B11" s="179" t="s">
        <v>67</v>
      </c>
      <c r="C11" s="179"/>
      <c r="D11" s="179"/>
      <c r="E11" s="179"/>
      <c r="F11" s="180">
        <f>F12+F24+F37+F74</f>
        <v>99794</v>
      </c>
    </row>
    <row r="12" spans="1:6" ht="46.5">
      <c r="A12" s="154" t="s">
        <v>118</v>
      </c>
      <c r="B12" s="158" t="s">
        <v>67</v>
      </c>
      <c r="C12" s="158" t="s">
        <v>205</v>
      </c>
      <c r="D12" s="158"/>
      <c r="E12" s="158"/>
      <c r="F12" s="184">
        <f>F13+F16+F18+F20+F22</f>
        <v>2045</v>
      </c>
    </row>
    <row r="13" spans="1:8" ht="30.75">
      <c r="A13" s="140" t="s">
        <v>202</v>
      </c>
      <c r="B13" s="153" t="s">
        <v>67</v>
      </c>
      <c r="C13" s="153" t="s">
        <v>205</v>
      </c>
      <c r="D13" s="153" t="s">
        <v>222</v>
      </c>
      <c r="E13" s="153"/>
      <c r="F13" s="152">
        <f>F14+F15</f>
        <v>345</v>
      </c>
      <c r="G13" s="138"/>
      <c r="H13" s="138"/>
    </row>
    <row r="14" spans="1:8" ht="30.75">
      <c r="A14" s="140" t="s">
        <v>97</v>
      </c>
      <c r="B14" s="153" t="s">
        <v>67</v>
      </c>
      <c r="C14" s="153" t="s">
        <v>205</v>
      </c>
      <c r="D14" s="153" t="s">
        <v>222</v>
      </c>
      <c r="E14" s="178" t="s">
        <v>206</v>
      </c>
      <c r="F14" s="152">
        <v>25</v>
      </c>
      <c r="G14" s="138"/>
      <c r="H14" s="138"/>
    </row>
    <row r="15" spans="1:8" ht="46.5">
      <c r="A15" s="140" t="s">
        <v>158</v>
      </c>
      <c r="B15" s="153" t="s">
        <v>67</v>
      </c>
      <c r="C15" s="153" t="s">
        <v>205</v>
      </c>
      <c r="D15" s="153" t="s">
        <v>222</v>
      </c>
      <c r="E15" s="178" t="s">
        <v>207</v>
      </c>
      <c r="F15" s="152">
        <v>320</v>
      </c>
      <c r="G15" s="138"/>
      <c r="H15" s="138"/>
    </row>
    <row r="16" spans="1:8" ht="46.5">
      <c r="A16" s="140" t="s">
        <v>121</v>
      </c>
      <c r="B16" s="153" t="s">
        <v>67</v>
      </c>
      <c r="C16" s="153" t="s">
        <v>205</v>
      </c>
      <c r="D16" s="153" t="s">
        <v>223</v>
      </c>
      <c r="E16" s="152"/>
      <c r="F16" s="176">
        <f>F17</f>
        <v>720</v>
      </c>
      <c r="G16" s="138"/>
      <c r="H16" s="138"/>
    </row>
    <row r="17" spans="1:8" ht="46.5">
      <c r="A17" s="140" t="s">
        <v>158</v>
      </c>
      <c r="B17" s="153" t="s">
        <v>67</v>
      </c>
      <c r="C17" s="153" t="s">
        <v>205</v>
      </c>
      <c r="D17" s="153" t="s">
        <v>223</v>
      </c>
      <c r="E17" s="152">
        <v>240</v>
      </c>
      <c r="F17" s="152">
        <v>720</v>
      </c>
      <c r="G17" s="138"/>
      <c r="H17" s="138"/>
    </row>
    <row r="18" spans="1:8" ht="30.75">
      <c r="A18" s="140" t="s">
        <v>203</v>
      </c>
      <c r="B18" s="153" t="s">
        <v>67</v>
      </c>
      <c r="C18" s="153" t="s">
        <v>205</v>
      </c>
      <c r="D18" s="153" t="s">
        <v>224</v>
      </c>
      <c r="E18" s="152"/>
      <c r="F18" s="157">
        <f>F19</f>
        <v>30</v>
      </c>
      <c r="G18" s="138"/>
      <c r="H18" s="138"/>
    </row>
    <row r="19" spans="1:8" ht="46.5">
      <c r="A19" s="140" t="s">
        <v>158</v>
      </c>
      <c r="B19" s="153" t="s">
        <v>67</v>
      </c>
      <c r="C19" s="153" t="s">
        <v>205</v>
      </c>
      <c r="D19" s="153" t="s">
        <v>224</v>
      </c>
      <c r="E19" s="152">
        <v>240</v>
      </c>
      <c r="F19" s="157">
        <v>30</v>
      </c>
      <c r="G19" s="138"/>
      <c r="H19" s="138"/>
    </row>
    <row r="20" spans="1:8" ht="30.75">
      <c r="A20" s="140" t="s">
        <v>128</v>
      </c>
      <c r="B20" s="153" t="s">
        <v>67</v>
      </c>
      <c r="C20" s="153" t="s">
        <v>205</v>
      </c>
      <c r="D20" s="153" t="s">
        <v>221</v>
      </c>
      <c r="E20" s="152"/>
      <c r="F20" s="157">
        <f>F21</f>
        <v>550</v>
      </c>
      <c r="G20" s="138"/>
      <c r="H20" s="138"/>
    </row>
    <row r="21" spans="1:8" ht="46.5">
      <c r="A21" s="140" t="s">
        <v>130</v>
      </c>
      <c r="B21" s="153" t="s">
        <v>67</v>
      </c>
      <c r="C21" s="153" t="s">
        <v>205</v>
      </c>
      <c r="D21" s="153" t="s">
        <v>221</v>
      </c>
      <c r="E21" s="152">
        <v>630</v>
      </c>
      <c r="F21" s="157">
        <v>550</v>
      </c>
      <c r="G21" s="138"/>
      <c r="H21" s="138"/>
    </row>
    <row r="22" spans="1:8" ht="62.25">
      <c r="A22" s="140" t="s">
        <v>131</v>
      </c>
      <c r="B22" s="153" t="s">
        <v>67</v>
      </c>
      <c r="C22" s="153" t="s">
        <v>205</v>
      </c>
      <c r="D22" s="153" t="s">
        <v>225</v>
      </c>
      <c r="E22" s="152"/>
      <c r="F22" s="157">
        <f>F23</f>
        <v>400</v>
      </c>
      <c r="G22" s="138"/>
      <c r="H22" s="138"/>
    </row>
    <row r="23" spans="1:8" ht="46.5">
      <c r="A23" s="140" t="s">
        <v>130</v>
      </c>
      <c r="B23" s="153" t="s">
        <v>67</v>
      </c>
      <c r="C23" s="153" t="s">
        <v>205</v>
      </c>
      <c r="D23" s="153" t="s">
        <v>225</v>
      </c>
      <c r="E23" s="152">
        <v>630</v>
      </c>
      <c r="F23" s="157">
        <v>400</v>
      </c>
      <c r="G23" s="138"/>
      <c r="H23" s="138"/>
    </row>
    <row r="24" spans="1:6" ht="30.75">
      <c r="A24" s="154" t="s">
        <v>189</v>
      </c>
      <c r="B24" s="158" t="s">
        <v>67</v>
      </c>
      <c r="C24" s="158" t="s">
        <v>208</v>
      </c>
      <c r="D24" s="152"/>
      <c r="E24" s="152"/>
      <c r="F24" s="184">
        <f>F25+F27+F29+F31+F33+F35</f>
        <v>10956</v>
      </c>
    </row>
    <row r="25" spans="1:6" ht="30.75">
      <c r="A25" s="140" t="s">
        <v>196</v>
      </c>
      <c r="B25" s="153" t="s">
        <v>67</v>
      </c>
      <c r="C25" s="153" t="s">
        <v>208</v>
      </c>
      <c r="D25" s="153" t="s">
        <v>226</v>
      </c>
      <c r="E25" s="152"/>
      <c r="F25" s="157">
        <f>F26</f>
        <v>5242</v>
      </c>
    </row>
    <row r="26" spans="1:6" ht="46.5">
      <c r="A26" s="140" t="s">
        <v>158</v>
      </c>
      <c r="B26" s="153" t="s">
        <v>67</v>
      </c>
      <c r="C26" s="153" t="s">
        <v>208</v>
      </c>
      <c r="D26" s="153" t="s">
        <v>226</v>
      </c>
      <c r="E26" s="152">
        <v>240</v>
      </c>
      <c r="F26" s="157">
        <v>5242</v>
      </c>
    </row>
    <row r="27" spans="1:6" ht="30.75">
      <c r="A27" s="140" t="s">
        <v>196</v>
      </c>
      <c r="B27" s="153" t="s">
        <v>67</v>
      </c>
      <c r="C27" s="153" t="s">
        <v>208</v>
      </c>
      <c r="D27" s="153" t="s">
        <v>227</v>
      </c>
      <c r="E27" s="152"/>
      <c r="F27" s="157">
        <f>F28</f>
        <v>2788</v>
      </c>
    </row>
    <row r="28" spans="1:6" ht="46.5">
      <c r="A28" s="140" t="s">
        <v>158</v>
      </c>
      <c r="B28" s="153" t="s">
        <v>67</v>
      </c>
      <c r="C28" s="153" t="s">
        <v>208</v>
      </c>
      <c r="D28" s="153" t="s">
        <v>227</v>
      </c>
      <c r="E28" s="152">
        <v>240</v>
      </c>
      <c r="F28" s="157">
        <f>276+2512</f>
        <v>2788</v>
      </c>
    </row>
    <row r="29" spans="1:6" ht="62.25">
      <c r="A29" s="140" t="s">
        <v>191</v>
      </c>
      <c r="B29" s="153" t="s">
        <v>67</v>
      </c>
      <c r="C29" s="153" t="s">
        <v>208</v>
      </c>
      <c r="D29" s="153" t="s">
        <v>228</v>
      </c>
      <c r="E29" s="152"/>
      <c r="F29" s="157">
        <f>F30</f>
        <v>1055</v>
      </c>
    </row>
    <row r="30" spans="1:6" ht="62.25">
      <c r="A30" s="140" t="s">
        <v>190</v>
      </c>
      <c r="B30" s="153" t="s">
        <v>67</v>
      </c>
      <c r="C30" s="153" t="s">
        <v>208</v>
      </c>
      <c r="D30" s="153" t="s">
        <v>228</v>
      </c>
      <c r="E30" s="152">
        <v>810</v>
      </c>
      <c r="F30" s="157">
        <v>1055</v>
      </c>
    </row>
    <row r="31" spans="1:6" ht="62.25">
      <c r="A31" s="140" t="s">
        <v>192</v>
      </c>
      <c r="B31" s="153" t="s">
        <v>67</v>
      </c>
      <c r="C31" s="153" t="s">
        <v>208</v>
      </c>
      <c r="D31" s="153" t="s">
        <v>229</v>
      </c>
      <c r="E31" s="152"/>
      <c r="F31" s="157">
        <f>F32</f>
        <v>56</v>
      </c>
    </row>
    <row r="32" spans="1:6" ht="62.25">
      <c r="A32" s="140" t="s">
        <v>190</v>
      </c>
      <c r="B32" s="153" t="s">
        <v>67</v>
      </c>
      <c r="C32" s="153" t="s">
        <v>208</v>
      </c>
      <c r="D32" s="153" t="s">
        <v>229</v>
      </c>
      <c r="E32" s="152">
        <v>810</v>
      </c>
      <c r="F32" s="157">
        <v>56</v>
      </c>
    </row>
    <row r="33" spans="1:6" ht="30.75">
      <c r="A33" s="140" t="s">
        <v>194</v>
      </c>
      <c r="B33" s="153" t="s">
        <v>67</v>
      </c>
      <c r="C33" s="153" t="s">
        <v>208</v>
      </c>
      <c r="D33" s="153" t="s">
        <v>230</v>
      </c>
      <c r="E33" s="152"/>
      <c r="F33" s="157">
        <f>F34</f>
        <v>692</v>
      </c>
    </row>
    <row r="34" spans="1:6" ht="46.5">
      <c r="A34" s="140" t="s">
        <v>158</v>
      </c>
      <c r="B34" s="153" t="s">
        <v>67</v>
      </c>
      <c r="C34" s="153" t="s">
        <v>208</v>
      </c>
      <c r="D34" s="153" t="s">
        <v>230</v>
      </c>
      <c r="E34" s="152">
        <v>240</v>
      </c>
      <c r="F34" s="157">
        <v>692</v>
      </c>
    </row>
    <row r="35" spans="1:6" ht="30.75">
      <c r="A35" s="140" t="s">
        <v>186</v>
      </c>
      <c r="B35" s="153" t="s">
        <v>67</v>
      </c>
      <c r="C35" s="153" t="s">
        <v>208</v>
      </c>
      <c r="D35" s="153" t="s">
        <v>231</v>
      </c>
      <c r="E35" s="152"/>
      <c r="F35" s="157">
        <f>F36</f>
        <v>1123</v>
      </c>
    </row>
    <row r="36" spans="1:6" ht="46.5">
      <c r="A36" s="140" t="s">
        <v>158</v>
      </c>
      <c r="B36" s="153" t="s">
        <v>67</v>
      </c>
      <c r="C36" s="153" t="s">
        <v>208</v>
      </c>
      <c r="D36" s="153" t="s">
        <v>231</v>
      </c>
      <c r="E36" s="152">
        <v>240</v>
      </c>
      <c r="F36" s="157">
        <f>2123-1000</f>
        <v>1123</v>
      </c>
    </row>
    <row r="37" spans="1:9" ht="30.75">
      <c r="A37" s="154" t="s">
        <v>143</v>
      </c>
      <c r="B37" s="179" t="s">
        <v>67</v>
      </c>
      <c r="C37" s="179" t="s">
        <v>209</v>
      </c>
      <c r="D37" s="77"/>
      <c r="E37" s="77"/>
      <c r="F37" s="180">
        <f>F39+F41+F43+F45+F47+F48+F49+F51+F52+F53+F55+F57+F59+F61+F63+F65+F67+F69+F70+F71+F73</f>
        <v>29932</v>
      </c>
      <c r="I37" s="183"/>
    </row>
    <row r="38" spans="1:6" ht="30.75">
      <c r="A38" s="140" t="s">
        <v>144</v>
      </c>
      <c r="B38" s="80" t="s">
        <v>67</v>
      </c>
      <c r="C38" s="80" t="s">
        <v>209</v>
      </c>
      <c r="D38" s="153" t="s">
        <v>232</v>
      </c>
      <c r="E38" s="152"/>
      <c r="F38" s="157">
        <f>F39</f>
        <v>252</v>
      </c>
    </row>
    <row r="39" spans="1:6" ht="46.5">
      <c r="A39" s="140" t="s">
        <v>158</v>
      </c>
      <c r="B39" s="80" t="s">
        <v>67</v>
      </c>
      <c r="C39" s="80" t="s">
        <v>209</v>
      </c>
      <c r="D39" s="153" t="s">
        <v>232</v>
      </c>
      <c r="E39" s="152">
        <v>240</v>
      </c>
      <c r="F39" s="157">
        <v>252</v>
      </c>
    </row>
    <row r="40" spans="1:7" ht="46.5">
      <c r="A40" s="140" t="s">
        <v>83</v>
      </c>
      <c r="B40" s="80" t="s">
        <v>67</v>
      </c>
      <c r="C40" s="80" t="s">
        <v>209</v>
      </c>
      <c r="D40" s="153" t="s">
        <v>233</v>
      </c>
      <c r="E40" s="152"/>
      <c r="F40" s="157">
        <f>F41</f>
        <v>64</v>
      </c>
      <c r="G40" s="183"/>
    </row>
    <row r="41" spans="1:6" ht="15">
      <c r="A41" s="140" t="s">
        <v>152</v>
      </c>
      <c r="B41" s="80" t="s">
        <v>67</v>
      </c>
      <c r="C41" s="80" t="s">
        <v>209</v>
      </c>
      <c r="D41" s="153" t="s">
        <v>233</v>
      </c>
      <c r="E41" s="152">
        <v>540</v>
      </c>
      <c r="F41" s="157">
        <v>64</v>
      </c>
    </row>
    <row r="42" spans="1:6" ht="30.75">
      <c r="A42" s="131" t="s">
        <v>154</v>
      </c>
      <c r="B42" s="80" t="s">
        <v>67</v>
      </c>
      <c r="C42" s="80" t="s">
        <v>209</v>
      </c>
      <c r="D42" s="153" t="s">
        <v>234</v>
      </c>
      <c r="E42" s="152"/>
      <c r="F42" s="157">
        <f>F43</f>
        <v>12017</v>
      </c>
    </row>
    <row r="43" spans="1:6" ht="15">
      <c r="A43" s="137" t="s">
        <v>155</v>
      </c>
      <c r="B43" s="80" t="s">
        <v>67</v>
      </c>
      <c r="C43" s="80" t="s">
        <v>209</v>
      </c>
      <c r="D43" s="153" t="s">
        <v>234</v>
      </c>
      <c r="E43" s="152">
        <v>610</v>
      </c>
      <c r="F43" s="157">
        <f>14459-22-2420</f>
        <v>12017</v>
      </c>
    </row>
    <row r="44" spans="1:6" ht="46.5">
      <c r="A44" s="173" t="s">
        <v>264</v>
      </c>
      <c r="B44" s="80" t="s">
        <v>67</v>
      </c>
      <c r="C44" s="80" t="s">
        <v>209</v>
      </c>
      <c r="D44" s="153" t="s">
        <v>235</v>
      </c>
      <c r="E44" s="152"/>
      <c r="F44" s="157">
        <f>F45</f>
        <v>1000</v>
      </c>
    </row>
    <row r="45" spans="1:6" ht="15">
      <c r="A45" s="173" t="s">
        <v>155</v>
      </c>
      <c r="B45" s="80" t="s">
        <v>67</v>
      </c>
      <c r="C45" s="80" t="s">
        <v>209</v>
      </c>
      <c r="D45" s="153" t="s">
        <v>235</v>
      </c>
      <c r="E45" s="152">
        <v>610</v>
      </c>
      <c r="F45" s="157">
        <v>1000</v>
      </c>
    </row>
    <row r="46" spans="1:6" ht="30.75">
      <c r="A46" s="172" t="s">
        <v>159</v>
      </c>
      <c r="B46" s="80" t="s">
        <v>67</v>
      </c>
      <c r="C46" s="80" t="s">
        <v>209</v>
      </c>
      <c r="D46" s="153" t="s">
        <v>236</v>
      </c>
      <c r="E46" s="152"/>
      <c r="F46" s="157">
        <f>F47+F48+F49</f>
        <v>5169</v>
      </c>
    </row>
    <row r="47" spans="1:6" ht="30.75">
      <c r="A47" s="173" t="s">
        <v>157</v>
      </c>
      <c r="B47" s="80" t="s">
        <v>67</v>
      </c>
      <c r="C47" s="80" t="s">
        <v>209</v>
      </c>
      <c r="D47" s="153" t="s">
        <v>236</v>
      </c>
      <c r="E47" s="152">
        <v>110</v>
      </c>
      <c r="F47" s="157">
        <f>3225+1400+30-256</f>
        <v>4399</v>
      </c>
    </row>
    <row r="48" spans="1:6" ht="46.5">
      <c r="A48" s="173" t="s">
        <v>158</v>
      </c>
      <c r="B48" s="80" t="s">
        <v>67</v>
      </c>
      <c r="C48" s="80" t="s">
        <v>209</v>
      </c>
      <c r="D48" s="153" t="s">
        <v>236</v>
      </c>
      <c r="E48" s="152">
        <v>240</v>
      </c>
      <c r="F48" s="157">
        <f>790-21</f>
        <v>769</v>
      </c>
    </row>
    <row r="49" spans="1:6" ht="15">
      <c r="A49" s="173" t="s">
        <v>101</v>
      </c>
      <c r="B49" s="80" t="s">
        <v>67</v>
      </c>
      <c r="C49" s="80" t="s">
        <v>209</v>
      </c>
      <c r="D49" s="153" t="s">
        <v>236</v>
      </c>
      <c r="E49" s="152">
        <v>850</v>
      </c>
      <c r="F49" s="157">
        <v>1</v>
      </c>
    </row>
    <row r="50" spans="1:6" ht="30.75">
      <c r="A50" s="172" t="s">
        <v>156</v>
      </c>
      <c r="B50" s="80" t="s">
        <v>67</v>
      </c>
      <c r="C50" s="80" t="s">
        <v>209</v>
      </c>
      <c r="D50" s="153" t="s">
        <v>237</v>
      </c>
      <c r="E50" s="152"/>
      <c r="F50" s="157">
        <f>F51+F52+F53</f>
        <v>5594</v>
      </c>
    </row>
    <row r="51" spans="1:6" ht="30.75">
      <c r="A51" s="173" t="s">
        <v>157</v>
      </c>
      <c r="B51" s="80" t="s">
        <v>67</v>
      </c>
      <c r="C51" s="80" t="s">
        <v>209</v>
      </c>
      <c r="D51" s="153" t="s">
        <v>237</v>
      </c>
      <c r="E51" s="152">
        <v>110</v>
      </c>
      <c r="F51" s="157">
        <f>4537+1805+150-1512+156</f>
        <v>5136</v>
      </c>
    </row>
    <row r="52" spans="1:6" ht="46.5">
      <c r="A52" s="173" t="s">
        <v>158</v>
      </c>
      <c r="B52" s="80" t="s">
        <v>67</v>
      </c>
      <c r="C52" s="80" t="s">
        <v>209</v>
      </c>
      <c r="D52" s="153" t="s">
        <v>237</v>
      </c>
      <c r="E52" s="152">
        <v>240</v>
      </c>
      <c r="F52" s="157">
        <f>378-21+100</f>
        <v>457</v>
      </c>
    </row>
    <row r="53" spans="1:6" ht="15">
      <c r="A53" s="173" t="s">
        <v>101</v>
      </c>
      <c r="B53" s="80" t="s">
        <v>67</v>
      </c>
      <c r="C53" s="80" t="s">
        <v>209</v>
      </c>
      <c r="D53" s="153" t="s">
        <v>237</v>
      </c>
      <c r="E53" s="152">
        <v>850</v>
      </c>
      <c r="F53" s="157">
        <v>1</v>
      </c>
    </row>
    <row r="54" spans="1:6" ht="30.75">
      <c r="A54" s="173" t="s">
        <v>263</v>
      </c>
      <c r="B54" s="80" t="s">
        <v>67</v>
      </c>
      <c r="C54" s="80" t="s">
        <v>209</v>
      </c>
      <c r="D54" s="153" t="s">
        <v>238</v>
      </c>
      <c r="E54" s="152"/>
      <c r="F54" s="157">
        <f>F55</f>
        <v>45</v>
      </c>
    </row>
    <row r="55" spans="1:6" ht="46.5">
      <c r="A55" s="137" t="s">
        <v>158</v>
      </c>
      <c r="B55" s="80" t="s">
        <v>67</v>
      </c>
      <c r="C55" s="80" t="s">
        <v>209</v>
      </c>
      <c r="D55" s="153" t="s">
        <v>238</v>
      </c>
      <c r="E55" s="152">
        <v>240</v>
      </c>
      <c r="F55" s="157">
        <v>45</v>
      </c>
    </row>
    <row r="56" spans="1:7" ht="46.5">
      <c r="A56" s="140" t="s">
        <v>218</v>
      </c>
      <c r="B56" s="153" t="s">
        <v>67</v>
      </c>
      <c r="C56" s="153" t="s">
        <v>209</v>
      </c>
      <c r="D56" s="153" t="s">
        <v>239</v>
      </c>
      <c r="E56" s="152"/>
      <c r="F56" s="157">
        <f>F57</f>
        <v>105</v>
      </c>
      <c r="G56" s="183"/>
    </row>
    <row r="57" spans="1:6" ht="30.75">
      <c r="A57" s="140" t="s">
        <v>164</v>
      </c>
      <c r="B57" s="153" t="s">
        <v>67</v>
      </c>
      <c r="C57" s="153" t="s">
        <v>209</v>
      </c>
      <c r="D57" s="153" t="s">
        <v>239</v>
      </c>
      <c r="E57" s="152">
        <v>310</v>
      </c>
      <c r="F57" s="157">
        <v>105</v>
      </c>
    </row>
    <row r="58" spans="1:6" ht="46.5">
      <c r="A58" s="140" t="s">
        <v>220</v>
      </c>
      <c r="B58" s="153" t="s">
        <v>67</v>
      </c>
      <c r="C58" s="153" t="s">
        <v>209</v>
      </c>
      <c r="D58" s="153" t="s">
        <v>240</v>
      </c>
      <c r="E58" s="152"/>
      <c r="F58" s="157">
        <f>F59</f>
        <v>120</v>
      </c>
    </row>
    <row r="59" spans="1:6" ht="30.75">
      <c r="A59" s="140" t="s">
        <v>163</v>
      </c>
      <c r="B59" s="153" t="s">
        <v>67</v>
      </c>
      <c r="C59" s="153" t="s">
        <v>209</v>
      </c>
      <c r="D59" s="153" t="s">
        <v>240</v>
      </c>
      <c r="E59" s="152">
        <v>320</v>
      </c>
      <c r="F59" s="157">
        <v>120</v>
      </c>
    </row>
    <row r="60" spans="1:6" ht="46.5">
      <c r="A60" s="140" t="s">
        <v>201</v>
      </c>
      <c r="B60" s="153" t="s">
        <v>67</v>
      </c>
      <c r="C60" s="153" t="s">
        <v>209</v>
      </c>
      <c r="D60" s="153" t="s">
        <v>241</v>
      </c>
      <c r="E60" s="152"/>
      <c r="F60" s="157">
        <f>F61</f>
        <v>120</v>
      </c>
    </row>
    <row r="61" spans="1:6" ht="30.75">
      <c r="A61" s="140" t="s">
        <v>164</v>
      </c>
      <c r="B61" s="153" t="s">
        <v>67</v>
      </c>
      <c r="C61" s="153" t="s">
        <v>209</v>
      </c>
      <c r="D61" s="153" t="s">
        <v>241</v>
      </c>
      <c r="E61" s="152">
        <v>310</v>
      </c>
      <c r="F61" s="157">
        <v>120</v>
      </c>
    </row>
    <row r="62" spans="1:6" ht="46.5">
      <c r="A62" s="140" t="s">
        <v>199</v>
      </c>
      <c r="B62" s="153" t="s">
        <v>67</v>
      </c>
      <c r="C62" s="153" t="s">
        <v>209</v>
      </c>
      <c r="D62" s="153" t="s">
        <v>242</v>
      </c>
      <c r="E62" s="152"/>
      <c r="F62" s="157">
        <f>F63</f>
        <v>192</v>
      </c>
    </row>
    <row r="63" spans="1:6" ht="30.75">
      <c r="A63" s="140" t="s">
        <v>164</v>
      </c>
      <c r="B63" s="153" t="s">
        <v>67</v>
      </c>
      <c r="C63" s="153" t="s">
        <v>209</v>
      </c>
      <c r="D63" s="153" t="s">
        <v>242</v>
      </c>
      <c r="E63" s="152">
        <v>310</v>
      </c>
      <c r="F63" s="157">
        <v>192</v>
      </c>
    </row>
    <row r="64" spans="1:6" ht="46.5">
      <c r="A64" s="140" t="s">
        <v>219</v>
      </c>
      <c r="B64" s="80" t="s">
        <v>67</v>
      </c>
      <c r="C64" s="80" t="s">
        <v>209</v>
      </c>
      <c r="D64" s="153" t="s">
        <v>243</v>
      </c>
      <c r="E64" s="152"/>
      <c r="F64" s="157">
        <f>F65</f>
        <v>30</v>
      </c>
    </row>
    <row r="65" spans="1:6" ht="30.75">
      <c r="A65" s="140" t="s">
        <v>163</v>
      </c>
      <c r="B65" s="80" t="s">
        <v>67</v>
      </c>
      <c r="C65" s="80" t="s">
        <v>209</v>
      </c>
      <c r="D65" s="153" t="s">
        <v>243</v>
      </c>
      <c r="E65" s="152">
        <v>320</v>
      </c>
      <c r="F65" s="157">
        <v>30</v>
      </c>
    </row>
    <row r="66" spans="1:7" ht="30.75">
      <c r="A66" s="140" t="s">
        <v>167</v>
      </c>
      <c r="B66" s="80" t="s">
        <v>67</v>
      </c>
      <c r="C66" s="80" t="s">
        <v>209</v>
      </c>
      <c r="D66" s="153" t="s">
        <v>244</v>
      </c>
      <c r="E66" s="152"/>
      <c r="F66" s="157">
        <f>F67</f>
        <v>224</v>
      </c>
      <c r="G66" s="183"/>
    </row>
    <row r="67" spans="1:6" ht="46.5">
      <c r="A67" s="137" t="s">
        <v>158</v>
      </c>
      <c r="B67" s="80" t="s">
        <v>67</v>
      </c>
      <c r="C67" s="80" t="s">
        <v>209</v>
      </c>
      <c r="D67" s="153" t="s">
        <v>244</v>
      </c>
      <c r="E67" s="152">
        <v>240</v>
      </c>
      <c r="F67" s="157">
        <v>224</v>
      </c>
    </row>
    <row r="68" spans="1:6" ht="30.75">
      <c r="A68" s="131" t="s">
        <v>169</v>
      </c>
      <c r="B68" s="80" t="s">
        <v>67</v>
      </c>
      <c r="C68" s="80" t="s">
        <v>209</v>
      </c>
      <c r="D68" s="153" t="s">
        <v>245</v>
      </c>
      <c r="E68" s="152"/>
      <c r="F68" s="157">
        <f>F69+F70+F71</f>
        <v>4579</v>
      </c>
    </row>
    <row r="69" spans="1:6" ht="30.75">
      <c r="A69" s="137" t="s">
        <v>157</v>
      </c>
      <c r="B69" s="80" t="s">
        <v>67</v>
      </c>
      <c r="C69" s="80" t="s">
        <v>209</v>
      </c>
      <c r="D69" s="153" t="s">
        <v>245</v>
      </c>
      <c r="E69" s="152">
        <v>110</v>
      </c>
      <c r="F69" s="157">
        <f>4171+60+30-1000</f>
        <v>3261</v>
      </c>
    </row>
    <row r="70" spans="1:6" ht="46.5">
      <c r="A70" s="137" t="s">
        <v>158</v>
      </c>
      <c r="B70" s="80" t="s">
        <v>67</v>
      </c>
      <c r="C70" s="80" t="s">
        <v>209</v>
      </c>
      <c r="D70" s="153" t="s">
        <v>245</v>
      </c>
      <c r="E70" s="152">
        <v>240</v>
      </c>
      <c r="F70" s="157">
        <v>1317</v>
      </c>
    </row>
    <row r="71" spans="1:6" ht="15">
      <c r="A71" s="137" t="s">
        <v>101</v>
      </c>
      <c r="B71" s="80" t="s">
        <v>67</v>
      </c>
      <c r="C71" s="80" t="s">
        <v>209</v>
      </c>
      <c r="D71" s="153" t="s">
        <v>245</v>
      </c>
      <c r="E71" s="152">
        <v>850</v>
      </c>
      <c r="F71" s="157">
        <v>1</v>
      </c>
    </row>
    <row r="72" spans="1:6" ht="108.75">
      <c r="A72" s="140" t="s">
        <v>173</v>
      </c>
      <c r="B72" s="80" t="s">
        <v>67</v>
      </c>
      <c r="C72" s="80" t="s">
        <v>209</v>
      </c>
      <c r="D72" s="153" t="s">
        <v>246</v>
      </c>
      <c r="E72" s="153"/>
      <c r="F72" s="157">
        <f>F73</f>
        <v>421</v>
      </c>
    </row>
    <row r="73" spans="1:6" ht="15">
      <c r="A73" s="152" t="s">
        <v>152</v>
      </c>
      <c r="B73" s="80" t="s">
        <v>67</v>
      </c>
      <c r="C73" s="80" t="s">
        <v>209</v>
      </c>
      <c r="D73" s="153" t="s">
        <v>246</v>
      </c>
      <c r="E73" s="182" t="s">
        <v>176</v>
      </c>
      <c r="F73" s="157">
        <v>421</v>
      </c>
    </row>
    <row r="74" spans="1:6" ht="30.75">
      <c r="A74" s="154" t="s">
        <v>91</v>
      </c>
      <c r="B74" s="158" t="s">
        <v>67</v>
      </c>
      <c r="C74" s="158" t="s">
        <v>92</v>
      </c>
      <c r="D74" s="155"/>
      <c r="E74" s="155"/>
      <c r="F74" s="184">
        <f>F75+F77+F81+F83+F85+F87+F89+F91+F94+F96</f>
        <v>56861</v>
      </c>
    </row>
    <row r="75" spans="1:6" ht="15">
      <c r="A75" s="140" t="s">
        <v>95</v>
      </c>
      <c r="B75" s="153" t="s">
        <v>67</v>
      </c>
      <c r="C75" s="153" t="s">
        <v>92</v>
      </c>
      <c r="D75" s="153">
        <v>1101</v>
      </c>
      <c r="E75" s="152"/>
      <c r="F75" s="157">
        <f>F76</f>
        <v>2931</v>
      </c>
    </row>
    <row r="76" spans="1:6" ht="30.75">
      <c r="A76" s="140" t="s">
        <v>97</v>
      </c>
      <c r="B76" s="153" t="s">
        <v>67</v>
      </c>
      <c r="C76" s="153" t="s">
        <v>92</v>
      </c>
      <c r="D76" s="153">
        <v>1101</v>
      </c>
      <c r="E76" s="152">
        <v>120</v>
      </c>
      <c r="F76" s="157">
        <v>2931</v>
      </c>
    </row>
    <row r="77" spans="1:6" ht="30.75">
      <c r="A77" s="140" t="s">
        <v>100</v>
      </c>
      <c r="B77" s="153" t="s">
        <v>67</v>
      </c>
      <c r="C77" s="153" t="s">
        <v>92</v>
      </c>
      <c r="D77" s="153">
        <v>1104</v>
      </c>
      <c r="E77" s="152"/>
      <c r="F77" s="157">
        <f>F78+F79+F80</f>
        <v>36603</v>
      </c>
    </row>
    <row r="78" spans="1:6" ht="30.75">
      <c r="A78" s="140" t="s">
        <v>97</v>
      </c>
      <c r="B78" s="153" t="s">
        <v>67</v>
      </c>
      <c r="C78" s="153" t="s">
        <v>92</v>
      </c>
      <c r="D78" s="153">
        <v>1104</v>
      </c>
      <c r="E78" s="152">
        <v>120</v>
      </c>
      <c r="F78" s="157">
        <f>30373+997+2000</f>
        <v>33370</v>
      </c>
    </row>
    <row r="79" spans="1:6" ht="46.5">
      <c r="A79" s="140" t="s">
        <v>158</v>
      </c>
      <c r="B79" s="153" t="s">
        <v>67</v>
      </c>
      <c r="C79" s="153" t="s">
        <v>92</v>
      </c>
      <c r="D79" s="153">
        <v>1104</v>
      </c>
      <c r="E79" s="152">
        <v>240</v>
      </c>
      <c r="F79" s="157">
        <f>1413+420+1000</f>
        <v>2833</v>
      </c>
    </row>
    <row r="80" spans="1:6" ht="15">
      <c r="A80" s="140" t="s">
        <v>101</v>
      </c>
      <c r="B80" s="153" t="s">
        <v>67</v>
      </c>
      <c r="C80" s="153" t="s">
        <v>92</v>
      </c>
      <c r="D80" s="153">
        <v>1104</v>
      </c>
      <c r="E80" s="152">
        <v>850</v>
      </c>
      <c r="F80" s="157">
        <v>400</v>
      </c>
    </row>
    <row r="81" spans="1:6" ht="46.5">
      <c r="A81" s="140" t="s">
        <v>150</v>
      </c>
      <c r="B81" s="153" t="s">
        <v>67</v>
      </c>
      <c r="C81" s="153" t="s">
        <v>92</v>
      </c>
      <c r="D81" s="153">
        <v>4201</v>
      </c>
      <c r="E81" s="152"/>
      <c r="F81" s="157">
        <f>F82</f>
        <v>663</v>
      </c>
    </row>
    <row r="82" spans="1:6" ht="15">
      <c r="A82" s="140" t="s">
        <v>152</v>
      </c>
      <c r="B82" s="153" t="s">
        <v>67</v>
      </c>
      <c r="C82" s="153" t="s">
        <v>92</v>
      </c>
      <c r="D82" s="153">
        <v>4201</v>
      </c>
      <c r="E82" s="152">
        <v>540</v>
      </c>
      <c r="F82" s="157">
        <v>663</v>
      </c>
    </row>
    <row r="83" spans="1:6" ht="108.75">
      <c r="A83" s="131" t="s">
        <v>102</v>
      </c>
      <c r="B83" s="153" t="s">
        <v>67</v>
      </c>
      <c r="C83" s="153" t="s">
        <v>92</v>
      </c>
      <c r="D83" s="153">
        <v>4202</v>
      </c>
      <c r="E83" s="152"/>
      <c r="F83" s="157">
        <f>F84</f>
        <v>446</v>
      </c>
    </row>
    <row r="84" spans="1:6" ht="15">
      <c r="A84" s="140" t="s">
        <v>152</v>
      </c>
      <c r="B84" s="153" t="s">
        <v>67</v>
      </c>
      <c r="C84" s="153" t="s">
        <v>92</v>
      </c>
      <c r="D84" s="153">
        <v>4202</v>
      </c>
      <c r="E84" s="152">
        <v>540</v>
      </c>
      <c r="F84" s="157">
        <v>446</v>
      </c>
    </row>
    <row r="85" spans="1:6" ht="108.75">
      <c r="A85" s="140" t="s">
        <v>105</v>
      </c>
      <c r="B85" s="153" t="s">
        <v>67</v>
      </c>
      <c r="C85" s="153" t="s">
        <v>92</v>
      </c>
      <c r="D85" s="153">
        <v>4203</v>
      </c>
      <c r="E85" s="152"/>
      <c r="F85" s="157">
        <f>F86</f>
        <v>165</v>
      </c>
    </row>
    <row r="86" spans="1:6" ht="15">
      <c r="A86" s="140" t="s">
        <v>152</v>
      </c>
      <c r="B86" s="153" t="s">
        <v>67</v>
      </c>
      <c r="C86" s="153" t="s">
        <v>92</v>
      </c>
      <c r="D86" s="153">
        <v>4203</v>
      </c>
      <c r="E86" s="152">
        <v>540</v>
      </c>
      <c r="F86" s="157">
        <v>165</v>
      </c>
    </row>
    <row r="87" spans="1:6" ht="331.5">
      <c r="A87" s="160" t="s">
        <v>107</v>
      </c>
      <c r="B87" s="153" t="s">
        <v>67</v>
      </c>
      <c r="C87" s="153" t="s">
        <v>92</v>
      </c>
      <c r="D87" s="153">
        <v>4204</v>
      </c>
      <c r="E87" s="152"/>
      <c r="F87" s="157">
        <f>F88</f>
        <v>179</v>
      </c>
    </row>
    <row r="88" spans="1:6" ht="15">
      <c r="A88" s="140" t="s">
        <v>152</v>
      </c>
      <c r="B88" s="153" t="s">
        <v>67</v>
      </c>
      <c r="C88" s="153" t="s">
        <v>92</v>
      </c>
      <c r="D88" s="153">
        <v>4204</v>
      </c>
      <c r="E88" s="152">
        <v>540</v>
      </c>
      <c r="F88" s="157">
        <v>179</v>
      </c>
    </row>
    <row r="89" spans="1:6" ht="78">
      <c r="A89" s="140" t="s">
        <v>151</v>
      </c>
      <c r="B89" s="153" t="s">
        <v>67</v>
      </c>
      <c r="C89" s="153" t="s">
        <v>92</v>
      </c>
      <c r="D89" s="153" t="s">
        <v>247</v>
      </c>
      <c r="E89" s="152"/>
      <c r="F89" s="157">
        <f>F90</f>
        <v>4</v>
      </c>
    </row>
    <row r="90" spans="1:6" ht="46.5">
      <c r="A90" s="140" t="s">
        <v>158</v>
      </c>
      <c r="B90" s="153" t="s">
        <v>67</v>
      </c>
      <c r="C90" s="153" t="s">
        <v>92</v>
      </c>
      <c r="D90" s="153" t="s">
        <v>247</v>
      </c>
      <c r="E90" s="152">
        <v>240</v>
      </c>
      <c r="F90" s="157">
        <v>4</v>
      </c>
    </row>
    <row r="91" spans="1:6" ht="46.5">
      <c r="A91" s="140" t="s">
        <v>125</v>
      </c>
      <c r="B91" s="153" t="s">
        <v>67</v>
      </c>
      <c r="C91" s="153" t="s">
        <v>92</v>
      </c>
      <c r="D91" s="153" t="s">
        <v>248</v>
      </c>
      <c r="E91" s="152"/>
      <c r="F91" s="157">
        <f>F92+F93</f>
        <v>993</v>
      </c>
    </row>
    <row r="92" spans="1:6" ht="30.75">
      <c r="A92" s="140" t="s">
        <v>97</v>
      </c>
      <c r="B92" s="153" t="s">
        <v>67</v>
      </c>
      <c r="C92" s="153" t="s">
        <v>92</v>
      </c>
      <c r="D92" s="153" t="s">
        <v>248</v>
      </c>
      <c r="E92" s="152">
        <v>120</v>
      </c>
      <c r="F92" s="157">
        <f>908+62</f>
        <v>970</v>
      </c>
    </row>
    <row r="93" spans="1:6" ht="46.5">
      <c r="A93" s="140" t="s">
        <v>158</v>
      </c>
      <c r="B93" s="153" t="s">
        <v>67</v>
      </c>
      <c r="C93" s="153" t="s">
        <v>92</v>
      </c>
      <c r="D93" s="153" t="s">
        <v>248</v>
      </c>
      <c r="E93" s="152">
        <v>240</v>
      </c>
      <c r="F93" s="157">
        <v>23</v>
      </c>
    </row>
    <row r="94" spans="1:6" ht="15">
      <c r="A94" s="140" t="s">
        <v>95</v>
      </c>
      <c r="B94" s="153" t="s">
        <v>67</v>
      </c>
      <c r="C94" s="153" t="s">
        <v>92</v>
      </c>
      <c r="D94" s="153">
        <v>1101</v>
      </c>
      <c r="E94" s="152"/>
      <c r="F94" s="157">
        <f>F95</f>
        <v>1951</v>
      </c>
    </row>
    <row r="95" spans="1:6" ht="15">
      <c r="A95" s="152" t="s">
        <v>166</v>
      </c>
      <c r="B95" s="153" t="s">
        <v>67</v>
      </c>
      <c r="C95" s="153" t="s">
        <v>92</v>
      </c>
      <c r="D95" s="153">
        <v>1101</v>
      </c>
      <c r="E95" s="152">
        <v>360</v>
      </c>
      <c r="F95" s="157">
        <v>1951</v>
      </c>
    </row>
    <row r="96" spans="1:6" ht="30.75">
      <c r="A96" s="140" t="s">
        <v>100</v>
      </c>
      <c r="B96" s="153" t="s">
        <v>67</v>
      </c>
      <c r="C96" s="153" t="s">
        <v>92</v>
      </c>
      <c r="D96" s="153">
        <v>1104</v>
      </c>
      <c r="E96" s="152"/>
      <c r="F96" s="157">
        <f>F97</f>
        <v>12926</v>
      </c>
    </row>
    <row r="97" spans="1:6" ht="15">
      <c r="A97" s="152" t="s">
        <v>166</v>
      </c>
      <c r="B97" s="153" t="s">
        <v>67</v>
      </c>
      <c r="C97" s="153" t="s">
        <v>92</v>
      </c>
      <c r="D97" s="153">
        <v>1104</v>
      </c>
      <c r="E97" s="152">
        <v>360</v>
      </c>
      <c r="F97" s="157">
        <v>12926</v>
      </c>
    </row>
    <row r="98" spans="1:6" ht="15">
      <c r="A98" s="155" t="s">
        <v>110</v>
      </c>
      <c r="B98" s="185">
        <v>98</v>
      </c>
      <c r="C98" s="185"/>
      <c r="D98" s="155"/>
      <c r="E98" s="155"/>
      <c r="F98" s="184">
        <f>F99</f>
        <v>515</v>
      </c>
    </row>
    <row r="99" spans="1:6" ht="30.75">
      <c r="A99" s="140" t="s">
        <v>112</v>
      </c>
      <c r="B99" s="186">
        <v>98</v>
      </c>
      <c r="C99" s="186">
        <v>9</v>
      </c>
      <c r="D99" s="153"/>
      <c r="E99" s="152"/>
      <c r="F99" s="176">
        <f>F100+F103+F105</f>
        <v>515</v>
      </c>
    </row>
    <row r="100" spans="1:8" ht="30.75">
      <c r="A100" s="140" t="s">
        <v>100</v>
      </c>
      <c r="B100" s="153" t="s">
        <v>249</v>
      </c>
      <c r="C100" s="153" t="s">
        <v>250</v>
      </c>
      <c r="D100" s="153" t="s">
        <v>251</v>
      </c>
      <c r="E100" s="148"/>
      <c r="F100" s="150">
        <f>F101+F102</f>
        <v>9</v>
      </c>
      <c r="G100" s="192"/>
      <c r="H100" s="193"/>
    </row>
    <row r="101" spans="1:8" ht="46.5">
      <c r="A101" s="140" t="s">
        <v>158</v>
      </c>
      <c r="B101" s="153" t="s">
        <v>249</v>
      </c>
      <c r="C101" s="153" t="s">
        <v>250</v>
      </c>
      <c r="D101" s="153" t="s">
        <v>251</v>
      </c>
      <c r="E101" s="178">
        <v>240</v>
      </c>
      <c r="F101" s="150">
        <v>8</v>
      </c>
      <c r="G101" s="192"/>
      <c r="H101" s="193"/>
    </row>
    <row r="102" spans="1:8" ht="15">
      <c r="A102" s="140" t="s">
        <v>101</v>
      </c>
      <c r="B102" s="153" t="s">
        <v>249</v>
      </c>
      <c r="C102" s="153" t="s">
        <v>250</v>
      </c>
      <c r="D102" s="153">
        <v>1104</v>
      </c>
      <c r="E102" s="178">
        <v>850</v>
      </c>
      <c r="F102" s="150">
        <v>1</v>
      </c>
      <c r="G102" s="192"/>
      <c r="H102" s="193"/>
    </row>
    <row r="103" spans="1:6" ht="15">
      <c r="A103" s="140" t="s">
        <v>114</v>
      </c>
      <c r="B103" s="153" t="s">
        <v>249</v>
      </c>
      <c r="C103" s="153" t="s">
        <v>250</v>
      </c>
      <c r="D103" s="153" t="s">
        <v>252</v>
      </c>
      <c r="E103" s="152"/>
      <c r="F103" s="157">
        <f>F104</f>
        <v>440</v>
      </c>
    </row>
    <row r="104" spans="1:6" ht="15">
      <c r="A104" s="140" t="s">
        <v>116</v>
      </c>
      <c r="B104" s="153" t="s">
        <v>249</v>
      </c>
      <c r="C104" s="153" t="s">
        <v>250</v>
      </c>
      <c r="D104" s="153" t="s">
        <v>252</v>
      </c>
      <c r="E104" s="152">
        <v>870</v>
      </c>
      <c r="F104" s="157">
        <v>440</v>
      </c>
    </row>
    <row r="105" spans="1:6" ht="30.75">
      <c r="A105" s="140" t="s">
        <v>174</v>
      </c>
      <c r="B105" s="153" t="s">
        <v>249</v>
      </c>
      <c r="C105" s="153" t="s">
        <v>250</v>
      </c>
      <c r="D105" s="153">
        <v>4209</v>
      </c>
      <c r="E105" s="152"/>
      <c r="F105" s="157">
        <f>F106</f>
        <v>66</v>
      </c>
    </row>
    <row r="106" spans="1:6" ht="15">
      <c r="A106" s="140" t="s">
        <v>152</v>
      </c>
      <c r="B106" s="153" t="s">
        <v>249</v>
      </c>
      <c r="C106" s="153" t="s">
        <v>250</v>
      </c>
      <c r="D106" s="153">
        <v>4209</v>
      </c>
      <c r="E106" s="152">
        <v>540</v>
      </c>
      <c r="F106" s="157">
        <v>66</v>
      </c>
    </row>
    <row r="107" spans="1:6" ht="15">
      <c r="A107" s="155" t="s">
        <v>177</v>
      </c>
      <c r="B107" s="155"/>
      <c r="C107" s="155"/>
      <c r="D107" s="155"/>
      <c r="E107" s="155"/>
      <c r="F107" s="184">
        <f>F12+F24+F37+F74+F98</f>
        <v>100309</v>
      </c>
    </row>
    <row r="108" spans="1:6" ht="15">
      <c r="A108" s="141"/>
      <c r="B108" s="141"/>
      <c r="C108" s="141"/>
      <c r="D108" s="141"/>
      <c r="E108" s="141"/>
      <c r="F108" s="187"/>
    </row>
    <row r="109" spans="1:6" ht="15">
      <c r="A109" s="141"/>
      <c r="B109" s="141"/>
      <c r="C109" s="141"/>
      <c r="D109" s="141"/>
      <c r="E109" s="141"/>
      <c r="F109" s="187"/>
    </row>
    <row r="110" spans="1:6" ht="15">
      <c r="A110" s="141"/>
      <c r="B110" s="141"/>
      <c r="C110" s="141"/>
      <c r="D110" s="141"/>
      <c r="E110" s="141"/>
      <c r="F110" s="141"/>
    </row>
    <row r="111" spans="1:6" ht="15">
      <c r="A111" s="141"/>
      <c r="B111" s="141"/>
      <c r="C111" s="141"/>
      <c r="D111" s="141"/>
      <c r="E111" s="141"/>
      <c r="F111" s="141"/>
    </row>
    <row r="112" spans="1:6" ht="15">
      <c r="A112" s="141"/>
      <c r="B112" s="141"/>
      <c r="C112" s="141"/>
      <c r="D112" s="141"/>
      <c r="E112" s="141"/>
      <c r="F112" s="141"/>
    </row>
    <row r="113" spans="1:6" ht="15">
      <c r="A113" s="141"/>
      <c r="B113" s="141"/>
      <c r="C113" s="141"/>
      <c r="D113" s="141"/>
      <c r="E113" s="141"/>
      <c r="F113" s="141"/>
    </row>
    <row r="114" spans="1:6" ht="15">
      <c r="A114" s="141"/>
      <c r="B114" s="141"/>
      <c r="C114" s="141"/>
      <c r="D114" s="141"/>
      <c r="E114" s="141"/>
      <c r="F114" s="141"/>
    </row>
    <row r="115" spans="1:6" ht="15">
      <c r="A115" s="141"/>
      <c r="B115" s="141"/>
      <c r="C115" s="141"/>
      <c r="D115" s="141"/>
      <c r="E115" s="141"/>
      <c r="F115" s="141"/>
    </row>
    <row r="116" spans="1:6" ht="15">
      <c r="A116" s="141"/>
      <c r="B116" s="141"/>
      <c r="C116" s="141"/>
      <c r="D116" s="141"/>
      <c r="E116" s="141"/>
      <c r="F116" s="141"/>
    </row>
    <row r="117" spans="1:6" ht="15">
      <c r="A117" s="141"/>
      <c r="B117" s="141"/>
      <c r="C117" s="141"/>
      <c r="D117" s="141"/>
      <c r="E117" s="141"/>
      <c r="F117" s="141"/>
    </row>
    <row r="118" spans="1:6" ht="15">
      <c r="A118" s="141"/>
      <c r="B118" s="141"/>
      <c r="C118" s="141"/>
      <c r="D118" s="141"/>
      <c r="E118" s="141"/>
      <c r="F118" s="141"/>
    </row>
    <row r="119" spans="1:6" ht="15">
      <c r="A119" s="141"/>
      <c r="B119" s="141"/>
      <c r="C119" s="141"/>
      <c r="D119" s="141"/>
      <c r="E119" s="141"/>
      <c r="F119" s="141"/>
    </row>
    <row r="120" spans="1:6" ht="15">
      <c r="A120" s="141"/>
      <c r="B120" s="141"/>
      <c r="C120" s="141"/>
      <c r="D120" s="141"/>
      <c r="E120" s="141"/>
      <c r="F120" s="141"/>
    </row>
    <row r="121" spans="1:6" ht="15">
      <c r="A121" s="141"/>
      <c r="B121" s="141"/>
      <c r="C121" s="141"/>
      <c r="D121" s="141"/>
      <c r="E121" s="141"/>
      <c r="F121" s="141"/>
    </row>
    <row r="122" spans="1:6" ht="15">
      <c r="A122" s="141"/>
      <c r="B122" s="141"/>
      <c r="C122" s="141"/>
      <c r="D122" s="141"/>
      <c r="E122" s="141"/>
      <c r="F122" s="141"/>
    </row>
    <row r="123" spans="1:6" ht="15">
      <c r="A123" s="141"/>
      <c r="B123" s="141"/>
      <c r="C123" s="141"/>
      <c r="D123" s="141"/>
      <c r="E123" s="141"/>
      <c r="F123" s="141"/>
    </row>
    <row r="124" spans="1:6" ht="15">
      <c r="A124" s="141"/>
      <c r="B124" s="141"/>
      <c r="C124" s="141"/>
      <c r="D124" s="141"/>
      <c r="E124" s="141"/>
      <c r="F124" s="141"/>
    </row>
    <row r="125" spans="1:6" ht="15">
      <c r="A125" s="141"/>
      <c r="B125" s="141"/>
      <c r="C125" s="141"/>
      <c r="D125" s="141"/>
      <c r="E125" s="141"/>
      <c r="F125" s="141"/>
    </row>
    <row r="126" spans="1:6" ht="15">
      <c r="A126" s="141"/>
      <c r="B126" s="141"/>
      <c r="C126" s="141"/>
      <c r="D126" s="141"/>
      <c r="E126" s="141"/>
      <c r="F126" s="141"/>
    </row>
    <row r="127" spans="1:6" ht="15">
      <c r="A127" s="141"/>
      <c r="B127" s="141"/>
      <c r="C127" s="141"/>
      <c r="D127" s="141"/>
      <c r="E127" s="141"/>
      <c r="F127" s="141"/>
    </row>
    <row r="128" spans="1:6" ht="15">
      <c r="A128" s="141"/>
      <c r="B128" s="141"/>
      <c r="C128" s="141"/>
      <c r="D128" s="141"/>
      <c r="E128" s="141"/>
      <c r="F128" s="141"/>
    </row>
    <row r="129" spans="1:6" ht="15">
      <c r="A129" s="141"/>
      <c r="B129" s="141"/>
      <c r="C129" s="141"/>
      <c r="D129" s="141"/>
      <c r="E129" s="141"/>
      <c r="F129" s="141"/>
    </row>
    <row r="130" spans="1:6" ht="15">
      <c r="A130" s="141"/>
      <c r="B130" s="141"/>
      <c r="C130" s="141"/>
      <c r="D130" s="141"/>
      <c r="E130" s="141"/>
      <c r="F130" s="141"/>
    </row>
    <row r="131" spans="1:6" ht="15">
      <c r="A131" s="141"/>
      <c r="B131" s="141"/>
      <c r="C131" s="141"/>
      <c r="D131" s="141"/>
      <c r="E131" s="141"/>
      <c r="F131" s="141"/>
    </row>
    <row r="132" spans="1:6" ht="15">
      <c r="A132" s="141"/>
      <c r="B132" s="141"/>
      <c r="C132" s="141"/>
      <c r="D132" s="141"/>
      <c r="E132" s="141"/>
      <c r="F132" s="141"/>
    </row>
    <row r="133" spans="1:6" ht="15">
      <c r="A133" s="141"/>
      <c r="B133" s="141"/>
      <c r="C133" s="141"/>
      <c r="D133" s="141"/>
      <c r="E133" s="141"/>
      <c r="F133" s="141"/>
    </row>
    <row r="134" spans="1:6" ht="15">
      <c r="A134" s="141"/>
      <c r="B134" s="141"/>
      <c r="C134" s="141"/>
      <c r="D134" s="141"/>
      <c r="E134" s="141"/>
      <c r="F134" s="141"/>
    </row>
    <row r="135" spans="1:6" ht="15">
      <c r="A135" s="141"/>
      <c r="B135" s="141"/>
      <c r="C135" s="141"/>
      <c r="D135" s="141"/>
      <c r="E135" s="141"/>
      <c r="F135" s="141"/>
    </row>
    <row r="136" spans="1:6" ht="15">
      <c r="A136" s="141"/>
      <c r="B136" s="141"/>
      <c r="C136" s="141"/>
      <c r="D136" s="141"/>
      <c r="E136" s="141"/>
      <c r="F136" s="141"/>
    </row>
    <row r="137" spans="1:6" ht="15">
      <c r="A137" s="141"/>
      <c r="B137" s="141"/>
      <c r="C137" s="141"/>
      <c r="D137" s="141"/>
      <c r="E137" s="141"/>
      <c r="F137" s="141"/>
    </row>
    <row r="138" spans="1:6" ht="15">
      <c r="A138" s="141"/>
      <c r="B138" s="141"/>
      <c r="C138" s="141"/>
      <c r="D138" s="141"/>
      <c r="E138" s="141"/>
      <c r="F138" s="141"/>
    </row>
    <row r="139" spans="1:6" ht="15">
      <c r="A139" s="141"/>
      <c r="B139" s="141"/>
      <c r="C139" s="141"/>
      <c r="D139" s="141"/>
      <c r="E139" s="141"/>
      <c r="F139" s="141"/>
    </row>
    <row r="140" spans="1:6" ht="15">
      <c r="A140" s="141"/>
      <c r="B140" s="141"/>
      <c r="C140" s="141"/>
      <c r="D140" s="141"/>
      <c r="E140" s="141"/>
      <c r="F140" s="141"/>
    </row>
    <row r="141" spans="1:6" ht="15">
      <c r="A141" s="141"/>
      <c r="B141" s="141"/>
      <c r="C141" s="141"/>
      <c r="D141" s="141"/>
      <c r="E141" s="141"/>
      <c r="F141" s="141"/>
    </row>
    <row r="142" spans="1:6" ht="15">
      <c r="A142" s="141"/>
      <c r="B142" s="141"/>
      <c r="C142" s="141"/>
      <c r="D142" s="141"/>
      <c r="E142" s="141"/>
      <c r="F142" s="141"/>
    </row>
    <row r="143" spans="1:6" ht="15">
      <c r="A143" s="141"/>
      <c r="B143" s="141"/>
      <c r="C143" s="141"/>
      <c r="D143" s="141"/>
      <c r="E143" s="141"/>
      <c r="F143" s="141"/>
    </row>
    <row r="144" spans="1:6" ht="15">
      <c r="A144" s="141"/>
      <c r="B144" s="141"/>
      <c r="C144" s="141"/>
      <c r="D144" s="141"/>
      <c r="E144" s="141"/>
      <c r="F144" s="141"/>
    </row>
    <row r="145" spans="1:6" ht="15">
      <c r="A145" s="141"/>
      <c r="B145" s="141"/>
      <c r="C145" s="141"/>
      <c r="D145" s="141"/>
      <c r="E145" s="141"/>
      <c r="F145" s="141"/>
    </row>
    <row r="146" spans="1:6" ht="15">
      <c r="A146" s="141"/>
      <c r="B146" s="141"/>
      <c r="C146" s="141"/>
      <c r="D146" s="141"/>
      <c r="E146" s="141"/>
      <c r="F146" s="141"/>
    </row>
    <row r="147" spans="1:6" ht="15">
      <c r="A147" s="141"/>
      <c r="B147" s="141"/>
      <c r="C147" s="141"/>
      <c r="D147" s="141"/>
      <c r="E147" s="141"/>
      <c r="F147" s="141"/>
    </row>
    <row r="148" spans="1:6" ht="15">
      <c r="A148" s="141"/>
      <c r="B148" s="141"/>
      <c r="C148" s="141"/>
      <c r="D148" s="141"/>
      <c r="E148" s="141"/>
      <c r="F148" s="141"/>
    </row>
    <row r="149" spans="1:6" ht="15">
      <c r="A149" s="141"/>
      <c r="B149" s="141"/>
      <c r="C149" s="141"/>
      <c r="D149" s="141"/>
      <c r="E149" s="141"/>
      <c r="F149" s="141"/>
    </row>
    <row r="150" spans="1:6" ht="15">
      <c r="A150" s="141"/>
      <c r="B150" s="141"/>
      <c r="C150" s="141"/>
      <c r="D150" s="141"/>
      <c r="E150" s="141"/>
      <c r="F150" s="141"/>
    </row>
    <row r="151" spans="1:6" ht="15">
      <c r="A151" s="141"/>
      <c r="B151" s="141"/>
      <c r="C151" s="141"/>
      <c r="D151" s="141"/>
      <c r="E151" s="141"/>
      <c r="F151" s="141"/>
    </row>
    <row r="152" spans="1:6" ht="15">
      <c r="A152" s="141"/>
      <c r="B152" s="141"/>
      <c r="C152" s="141"/>
      <c r="D152" s="141"/>
      <c r="E152" s="141"/>
      <c r="F152" s="141"/>
    </row>
    <row r="153" spans="1:6" ht="15">
      <c r="A153" s="141"/>
      <c r="B153" s="141"/>
      <c r="C153" s="141"/>
      <c r="D153" s="141"/>
      <c r="E153" s="141"/>
      <c r="F153" s="141"/>
    </row>
    <row r="154" spans="1:6" ht="15">
      <c r="A154" s="141"/>
      <c r="B154" s="141"/>
      <c r="C154" s="141"/>
      <c r="D154" s="141"/>
      <c r="E154" s="141"/>
      <c r="F154" s="141"/>
    </row>
    <row r="155" spans="1:6" ht="15">
      <c r="A155" s="141"/>
      <c r="B155" s="141"/>
      <c r="C155" s="141"/>
      <c r="D155" s="141"/>
      <c r="E155" s="141"/>
      <c r="F155" s="141"/>
    </row>
    <row r="156" spans="1:6" ht="15">
      <c r="A156" s="141"/>
      <c r="B156" s="141"/>
      <c r="C156" s="141"/>
      <c r="D156" s="141"/>
      <c r="E156" s="141"/>
      <c r="F156" s="141"/>
    </row>
    <row r="157" spans="1:6" ht="15">
      <c r="A157" s="141"/>
      <c r="B157" s="141"/>
      <c r="C157" s="141"/>
      <c r="D157" s="141"/>
      <c r="E157" s="141"/>
      <c r="F157" s="141"/>
    </row>
    <row r="158" spans="1:6" ht="15">
      <c r="A158" s="141"/>
      <c r="B158" s="141"/>
      <c r="C158" s="141"/>
      <c r="D158" s="141"/>
      <c r="E158" s="141"/>
      <c r="F158" s="141"/>
    </row>
    <row r="159" spans="1:6" ht="15">
      <c r="A159" s="141"/>
      <c r="B159" s="141"/>
      <c r="C159" s="141"/>
      <c r="D159" s="141"/>
      <c r="E159" s="141"/>
      <c r="F159" s="141"/>
    </row>
    <row r="160" spans="1:6" ht="15">
      <c r="A160" s="141"/>
      <c r="B160" s="141"/>
      <c r="C160" s="141"/>
      <c r="D160" s="141"/>
      <c r="E160" s="141"/>
      <c r="F160" s="141"/>
    </row>
    <row r="161" spans="1:6" ht="15">
      <c r="A161" s="141"/>
      <c r="B161" s="141"/>
      <c r="C161" s="141"/>
      <c r="D161" s="141"/>
      <c r="E161" s="141"/>
      <c r="F161" s="141"/>
    </row>
    <row r="162" spans="1:6" ht="15">
      <c r="A162" s="141"/>
      <c r="B162" s="141"/>
      <c r="C162" s="141"/>
      <c r="D162" s="141"/>
      <c r="E162" s="141"/>
      <c r="F162" s="141"/>
    </row>
    <row r="163" spans="1:6" ht="15">
      <c r="A163" s="141"/>
      <c r="B163" s="141"/>
      <c r="C163" s="141"/>
      <c r="D163" s="141"/>
      <c r="E163" s="141"/>
      <c r="F163" s="141"/>
    </row>
    <row r="164" spans="1:6" ht="15">
      <c r="A164" s="141"/>
      <c r="B164" s="141"/>
      <c r="C164" s="141"/>
      <c r="D164" s="141"/>
      <c r="E164" s="141"/>
      <c r="F164" s="141"/>
    </row>
    <row r="165" spans="1:6" ht="15">
      <c r="A165" s="141"/>
      <c r="B165" s="141"/>
      <c r="C165" s="141"/>
      <c r="D165" s="141"/>
      <c r="E165" s="141"/>
      <c r="F165" s="141"/>
    </row>
    <row r="166" spans="1:6" ht="15">
      <c r="A166" s="141"/>
      <c r="B166" s="141"/>
      <c r="C166" s="141"/>
      <c r="D166" s="141"/>
      <c r="E166" s="141"/>
      <c r="F166" s="141"/>
    </row>
    <row r="167" spans="1:6" ht="15">
      <c r="A167" s="141"/>
      <c r="B167" s="141"/>
      <c r="C167" s="141"/>
      <c r="D167" s="141"/>
      <c r="E167" s="141"/>
      <c r="F167" s="141"/>
    </row>
    <row r="168" spans="1:6" ht="15">
      <c r="A168" s="141"/>
      <c r="B168" s="141"/>
      <c r="C168" s="141"/>
      <c r="D168" s="141"/>
      <c r="E168" s="141"/>
      <c r="F168" s="141"/>
    </row>
    <row r="169" spans="1:6" ht="15">
      <c r="A169" s="141"/>
      <c r="B169" s="141"/>
      <c r="C169" s="141"/>
      <c r="D169" s="141"/>
      <c r="E169" s="141"/>
      <c r="F169" s="141"/>
    </row>
    <row r="170" spans="1:6" ht="15">
      <c r="A170" s="141"/>
      <c r="B170" s="141"/>
      <c r="C170" s="141"/>
      <c r="D170" s="141"/>
      <c r="E170" s="141"/>
      <c r="F170" s="141"/>
    </row>
    <row r="171" spans="1:6" ht="15">
      <c r="A171" s="141"/>
      <c r="B171" s="141"/>
      <c r="C171" s="141"/>
      <c r="D171" s="141"/>
      <c r="E171" s="141"/>
      <c r="F171" s="141"/>
    </row>
    <row r="172" spans="1:6" ht="15">
      <c r="A172" s="141"/>
      <c r="B172" s="141"/>
      <c r="C172" s="141"/>
      <c r="D172" s="141"/>
      <c r="E172" s="141"/>
      <c r="F172" s="141"/>
    </row>
    <row r="173" spans="1:6" ht="15">
      <c r="A173" s="141"/>
      <c r="B173" s="141"/>
      <c r="C173" s="141"/>
      <c r="D173" s="141"/>
      <c r="E173" s="141"/>
      <c r="F173" s="141"/>
    </row>
    <row r="174" spans="1:6" ht="15">
      <c r="A174" s="141"/>
      <c r="B174" s="141"/>
      <c r="C174" s="141"/>
      <c r="D174" s="141"/>
      <c r="E174" s="141"/>
      <c r="F174" s="141"/>
    </row>
    <row r="175" spans="1:6" ht="15">
      <c r="A175" s="141"/>
      <c r="B175" s="141"/>
      <c r="C175" s="141"/>
      <c r="D175" s="141"/>
      <c r="E175" s="141"/>
      <c r="F175" s="141"/>
    </row>
    <row r="176" spans="1:6" ht="15">
      <c r="A176" s="141"/>
      <c r="B176" s="141"/>
      <c r="C176" s="141"/>
      <c r="D176" s="141"/>
      <c r="E176" s="141"/>
      <c r="F176" s="141"/>
    </row>
    <row r="177" spans="1:6" ht="15">
      <c r="A177" s="141"/>
      <c r="B177" s="141"/>
      <c r="C177" s="141"/>
      <c r="D177" s="141"/>
      <c r="E177" s="141"/>
      <c r="F177" s="141"/>
    </row>
    <row r="178" spans="1:6" ht="15">
      <c r="A178" s="141"/>
      <c r="B178" s="141"/>
      <c r="C178" s="141"/>
      <c r="D178" s="141"/>
      <c r="E178" s="141"/>
      <c r="F178" s="141"/>
    </row>
    <row r="179" spans="1:6" ht="15">
      <c r="A179" s="141"/>
      <c r="B179" s="141"/>
      <c r="C179" s="141"/>
      <c r="D179" s="141"/>
      <c r="E179" s="141"/>
      <c r="F179" s="141"/>
    </row>
    <row r="180" spans="1:6" ht="15">
      <c r="A180" s="141"/>
      <c r="B180" s="141"/>
      <c r="C180" s="141"/>
      <c r="D180" s="141"/>
      <c r="E180" s="141"/>
      <c r="F180" s="141"/>
    </row>
    <row r="181" spans="1:6" ht="15">
      <c r="A181" s="141"/>
      <c r="B181" s="141"/>
      <c r="C181" s="141"/>
      <c r="D181" s="141"/>
      <c r="E181" s="141"/>
      <c r="F181" s="141"/>
    </row>
    <row r="182" spans="1:6" ht="15">
      <c r="A182" s="141"/>
      <c r="B182" s="141"/>
      <c r="C182" s="141"/>
      <c r="D182" s="141"/>
      <c r="E182" s="141"/>
      <c r="F182" s="141"/>
    </row>
    <row r="183" spans="1:6" ht="15">
      <c r="A183" s="141"/>
      <c r="B183" s="141"/>
      <c r="C183" s="141"/>
      <c r="D183" s="141"/>
      <c r="E183" s="141"/>
      <c r="F183" s="141"/>
    </row>
    <row r="184" spans="1:6" ht="15">
      <c r="A184" s="141"/>
      <c r="B184" s="141"/>
      <c r="C184" s="141"/>
      <c r="D184" s="141"/>
      <c r="E184" s="141"/>
      <c r="F184" s="141"/>
    </row>
    <row r="185" spans="1:6" ht="15">
      <c r="A185" s="141"/>
      <c r="B185" s="141"/>
      <c r="C185" s="141"/>
      <c r="D185" s="141"/>
      <c r="E185" s="141"/>
      <c r="F185" s="141"/>
    </row>
    <row r="186" spans="1:6" ht="15">
      <c r="A186" s="141"/>
      <c r="B186" s="141"/>
      <c r="C186" s="141"/>
      <c r="D186" s="141"/>
      <c r="E186" s="141"/>
      <c r="F186" s="141"/>
    </row>
    <row r="187" spans="1:6" ht="15">
      <c r="A187" s="141"/>
      <c r="B187" s="141"/>
      <c r="C187" s="141"/>
      <c r="D187" s="141"/>
      <c r="E187" s="141"/>
      <c r="F187" s="141"/>
    </row>
    <row r="188" spans="1:6" ht="15">
      <c r="A188" s="141"/>
      <c r="B188" s="141"/>
      <c r="C188" s="141"/>
      <c r="D188" s="141"/>
      <c r="E188" s="141"/>
      <c r="F188" s="141"/>
    </row>
    <row r="189" spans="1:6" ht="15">
      <c r="A189" s="141"/>
      <c r="B189" s="141"/>
      <c r="C189" s="141"/>
      <c r="D189" s="141"/>
      <c r="E189" s="141"/>
      <c r="F189" s="141"/>
    </row>
    <row r="190" spans="1:6" ht="15">
      <c r="A190" s="141"/>
      <c r="B190" s="141"/>
      <c r="C190" s="141"/>
      <c r="D190" s="141"/>
      <c r="E190" s="141"/>
      <c r="F190" s="141"/>
    </row>
    <row r="191" spans="1:6" ht="15">
      <c r="A191" s="141"/>
      <c r="B191" s="141"/>
      <c r="C191" s="141"/>
      <c r="D191" s="141"/>
      <c r="E191" s="141"/>
      <c r="F191" s="141"/>
    </row>
    <row r="192" spans="1:6" ht="15">
      <c r="A192" s="141"/>
      <c r="B192" s="141"/>
      <c r="C192" s="141"/>
      <c r="D192" s="141"/>
      <c r="E192" s="141"/>
      <c r="F192" s="141"/>
    </row>
    <row r="193" spans="1:6" ht="15">
      <c r="A193" s="141"/>
      <c r="B193" s="141"/>
      <c r="C193" s="141"/>
      <c r="D193" s="141"/>
      <c r="E193" s="141"/>
      <c r="F193" s="141"/>
    </row>
    <row r="194" spans="1:6" ht="15">
      <c r="A194" s="141"/>
      <c r="B194" s="141"/>
      <c r="C194" s="141"/>
      <c r="D194" s="141"/>
      <c r="E194" s="141"/>
      <c r="F194" s="141"/>
    </row>
    <row r="195" spans="1:6" ht="15">
      <c r="A195" s="141"/>
      <c r="B195" s="141"/>
      <c r="C195" s="141"/>
      <c r="D195" s="141"/>
      <c r="E195" s="141"/>
      <c r="F195" s="141"/>
    </row>
    <row r="196" spans="1:6" ht="15">
      <c r="A196" s="141"/>
      <c r="B196" s="141"/>
      <c r="C196" s="141"/>
      <c r="D196" s="141"/>
      <c r="E196" s="141"/>
      <c r="F196" s="141"/>
    </row>
    <row r="197" spans="1:6" ht="15">
      <c r="A197" s="141"/>
      <c r="B197" s="141"/>
      <c r="C197" s="141"/>
      <c r="D197" s="141"/>
      <c r="E197" s="141"/>
      <c r="F197" s="141"/>
    </row>
    <row r="198" spans="1:6" ht="15">
      <c r="A198" s="141"/>
      <c r="B198" s="141"/>
      <c r="C198" s="141"/>
      <c r="D198" s="141"/>
      <c r="E198" s="141"/>
      <c r="F198" s="141"/>
    </row>
    <row r="199" spans="1:6" ht="15">
      <c r="A199" s="141"/>
      <c r="B199" s="141"/>
      <c r="C199" s="141"/>
      <c r="D199" s="141"/>
      <c r="E199" s="141"/>
      <c r="F199" s="141"/>
    </row>
    <row r="200" spans="1:6" ht="15">
      <c r="A200" s="141"/>
      <c r="B200" s="141"/>
      <c r="C200" s="141"/>
      <c r="D200" s="141"/>
      <c r="E200" s="141"/>
      <c r="F200" s="141"/>
    </row>
    <row r="201" spans="1:6" ht="15">
      <c r="A201" s="141"/>
      <c r="B201" s="141"/>
      <c r="C201" s="141"/>
      <c r="D201" s="141"/>
      <c r="E201" s="141"/>
      <c r="F201" s="141"/>
    </row>
    <row r="202" spans="1:6" ht="15">
      <c r="A202" s="141"/>
      <c r="B202" s="141"/>
      <c r="C202" s="141"/>
      <c r="D202" s="141"/>
      <c r="E202" s="141"/>
      <c r="F202" s="141"/>
    </row>
    <row r="203" spans="1:6" ht="15">
      <c r="A203" s="141"/>
      <c r="B203" s="141"/>
      <c r="C203" s="141"/>
      <c r="D203" s="141"/>
      <c r="E203" s="141"/>
      <c r="F203" s="141"/>
    </row>
    <row r="204" spans="1:6" ht="15">
      <c r="A204" s="141"/>
      <c r="B204" s="141"/>
      <c r="C204" s="141"/>
      <c r="D204" s="141"/>
      <c r="E204" s="141"/>
      <c r="F204" s="141"/>
    </row>
    <row r="205" spans="1:6" ht="15">
      <c r="A205" s="141"/>
      <c r="B205" s="141"/>
      <c r="C205" s="141"/>
      <c r="D205" s="141"/>
      <c r="E205" s="141"/>
      <c r="F205" s="141"/>
    </row>
    <row r="206" spans="1:6" ht="15">
      <c r="A206" s="141"/>
      <c r="B206" s="141"/>
      <c r="C206" s="141"/>
      <c r="D206" s="141"/>
      <c r="E206" s="141"/>
      <c r="F206" s="141"/>
    </row>
    <row r="207" spans="1:6" ht="15">
      <c r="A207" s="141"/>
      <c r="B207" s="141"/>
      <c r="C207" s="141"/>
      <c r="D207" s="141"/>
      <c r="E207" s="141"/>
      <c r="F207" s="141"/>
    </row>
    <row r="208" spans="1:6" ht="15">
      <c r="A208" s="141"/>
      <c r="B208" s="141"/>
      <c r="C208" s="141"/>
      <c r="D208" s="141"/>
      <c r="E208" s="141"/>
      <c r="F208" s="141"/>
    </row>
    <row r="209" spans="1:6" ht="15">
      <c r="A209" s="141"/>
      <c r="B209" s="141"/>
      <c r="C209" s="141"/>
      <c r="D209" s="141"/>
      <c r="E209" s="141"/>
      <c r="F209" s="141"/>
    </row>
    <row r="210" spans="1:6" ht="15">
      <c r="A210" s="141"/>
      <c r="B210" s="141"/>
      <c r="C210" s="141"/>
      <c r="D210" s="141"/>
      <c r="E210" s="141"/>
      <c r="F210" s="141"/>
    </row>
    <row r="211" spans="1:6" ht="15">
      <c r="A211" s="141"/>
      <c r="B211" s="141"/>
      <c r="C211" s="141"/>
      <c r="D211" s="141"/>
      <c r="E211" s="141"/>
      <c r="F211" s="141"/>
    </row>
    <row r="212" spans="1:6" ht="15">
      <c r="A212" s="141"/>
      <c r="B212" s="141"/>
      <c r="C212" s="141"/>
      <c r="D212" s="141"/>
      <c r="E212" s="141"/>
      <c r="F212" s="141"/>
    </row>
    <row r="213" spans="1:6" ht="15">
      <c r="A213" s="141"/>
      <c r="B213" s="141"/>
      <c r="C213" s="141"/>
      <c r="D213" s="141"/>
      <c r="E213" s="141"/>
      <c r="F213" s="141"/>
    </row>
    <row r="214" spans="1:6" ht="15">
      <c r="A214" s="141"/>
      <c r="B214" s="141"/>
      <c r="C214" s="141"/>
      <c r="D214" s="141"/>
      <c r="E214" s="141"/>
      <c r="F214" s="141"/>
    </row>
    <row r="215" spans="1:6" ht="15">
      <c r="A215" s="141"/>
      <c r="B215" s="141"/>
      <c r="C215" s="141"/>
      <c r="D215" s="141"/>
      <c r="E215" s="141"/>
      <c r="F215" s="141"/>
    </row>
    <row r="216" spans="1:6" ht="15">
      <c r="A216" s="141"/>
      <c r="B216" s="141"/>
      <c r="C216" s="141"/>
      <c r="D216" s="141"/>
      <c r="E216" s="141"/>
      <c r="F216" s="141"/>
    </row>
    <row r="217" spans="1:6" ht="15">
      <c r="A217" s="141"/>
      <c r="B217" s="141"/>
      <c r="C217" s="141"/>
      <c r="D217" s="141"/>
      <c r="E217" s="141"/>
      <c r="F217" s="141"/>
    </row>
    <row r="218" spans="1:6" ht="15">
      <c r="A218" s="141"/>
      <c r="B218" s="141"/>
      <c r="C218" s="141"/>
      <c r="D218" s="141"/>
      <c r="E218" s="141"/>
      <c r="F218" s="141"/>
    </row>
  </sheetData>
  <mergeCells count="7">
    <mergeCell ref="D5:F5"/>
    <mergeCell ref="B9:D9"/>
    <mergeCell ref="A7:F7"/>
    <mergeCell ref="E1:F1"/>
    <mergeCell ref="D3:F3"/>
    <mergeCell ref="D4:F4"/>
    <mergeCell ref="C2:F2"/>
  </mergeCells>
  <printOptions/>
  <pageMargins left="0.65" right="0.57" top="0.52" bottom="0.25" header="0.5" footer="0.24"/>
  <pageSetup horizontalDpi="600" verticalDpi="600" orientation="portrait" paperSize="9" r:id="rId1"/>
  <ignoredErrors>
    <ignoredError sqref="E14:E15 E7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A2" sqref="A2:E2"/>
    </sheetView>
  </sheetViews>
  <sheetFormatPr defaultColWidth="9.140625" defaultRowHeight="12.75"/>
  <cols>
    <col min="1" max="1" width="6.8515625" style="16" customWidth="1"/>
    <col min="2" max="2" width="6.7109375" style="16" customWidth="1"/>
    <col min="3" max="3" width="66.28125" style="16" customWidth="1"/>
    <col min="4" max="4" width="11.140625" style="65" customWidth="1"/>
    <col min="5" max="5" width="10.28125" style="65" customWidth="1"/>
    <col min="6" max="16384" width="9.140625" style="16" customWidth="1"/>
  </cols>
  <sheetData>
    <row r="1" spans="1:5" ht="78" customHeight="1">
      <c r="A1" s="54"/>
      <c r="B1" s="54"/>
      <c r="C1" s="220" t="s">
        <v>260</v>
      </c>
      <c r="D1" s="220"/>
      <c r="E1" s="220"/>
    </row>
    <row r="2" spans="1:5" ht="45.75" customHeight="1">
      <c r="A2" s="200" t="s">
        <v>55</v>
      </c>
      <c r="B2" s="200"/>
      <c r="C2" s="200"/>
      <c r="D2" s="200"/>
      <c r="E2" s="200"/>
    </row>
    <row r="3" spans="1:5" ht="12.75" customHeight="1">
      <c r="A3" s="18"/>
      <c r="B3" s="18"/>
      <c r="C3" s="18"/>
      <c r="D3" s="19"/>
      <c r="E3" s="19" t="s">
        <v>23</v>
      </c>
    </row>
    <row r="4" spans="1:5" ht="44.25" customHeight="1">
      <c r="A4" s="20" t="s">
        <v>24</v>
      </c>
      <c r="B4" s="20" t="s">
        <v>25</v>
      </c>
      <c r="C4" s="20" t="s">
        <v>1</v>
      </c>
      <c r="D4" s="20" t="s">
        <v>19</v>
      </c>
      <c r="E4" s="66" t="s">
        <v>22</v>
      </c>
    </row>
    <row r="5" spans="1:5" ht="12.75" customHeight="1">
      <c r="A5" s="22">
        <v>1</v>
      </c>
      <c r="B5" s="22">
        <v>2</v>
      </c>
      <c r="C5" s="22">
        <v>3</v>
      </c>
      <c r="D5" s="22">
        <v>4</v>
      </c>
      <c r="E5" s="67">
        <v>5</v>
      </c>
    </row>
    <row r="6" spans="1:5" ht="16.5" customHeight="1">
      <c r="A6" s="55">
        <v>1</v>
      </c>
      <c r="B6" s="55">
        <v>0</v>
      </c>
      <c r="C6" s="24" t="s">
        <v>26</v>
      </c>
      <c r="D6" s="25">
        <f>D7+D8+D10+D11</f>
        <v>37066</v>
      </c>
      <c r="E6" s="25">
        <f>E7+E8+E10+E11+E9</f>
        <v>38025</v>
      </c>
    </row>
    <row r="7" spans="1:8" ht="39.75" customHeight="1">
      <c r="A7" s="56">
        <v>1</v>
      </c>
      <c r="B7" s="56">
        <v>2</v>
      </c>
      <c r="C7" s="27" t="s">
        <v>27</v>
      </c>
      <c r="D7" s="28">
        <v>2931</v>
      </c>
      <c r="E7" s="68">
        <v>2931</v>
      </c>
      <c r="H7" s="57"/>
    </row>
    <row r="8" spans="1:5" ht="57" customHeight="1">
      <c r="A8" s="56">
        <v>1</v>
      </c>
      <c r="B8" s="56">
        <v>4</v>
      </c>
      <c r="C8" s="27" t="s">
        <v>51</v>
      </c>
      <c r="D8" s="28">
        <f>34050-2004+1001-112</f>
        <v>32935</v>
      </c>
      <c r="E8" s="69">
        <f>34050-2004+1001-233</f>
        <v>32814</v>
      </c>
    </row>
    <row r="9" spans="1:5" ht="30.75" customHeight="1">
      <c r="A9" s="56">
        <v>1</v>
      </c>
      <c r="B9" s="56">
        <v>7</v>
      </c>
      <c r="C9" s="135" t="s">
        <v>134</v>
      </c>
      <c r="D9" s="136">
        <v>0</v>
      </c>
      <c r="E9" s="69">
        <v>1000</v>
      </c>
    </row>
    <row r="10" spans="1:5" ht="23.25" customHeight="1">
      <c r="A10" s="56">
        <v>1</v>
      </c>
      <c r="B10" s="56">
        <v>11</v>
      </c>
      <c r="C10" s="27" t="s">
        <v>30</v>
      </c>
      <c r="D10" s="28">
        <v>500</v>
      </c>
      <c r="E10" s="28">
        <v>550</v>
      </c>
    </row>
    <row r="11" spans="1:5" ht="23.25" customHeight="1">
      <c r="A11" s="56">
        <v>1</v>
      </c>
      <c r="B11" s="56">
        <v>13</v>
      </c>
      <c r="C11" s="27" t="s">
        <v>31</v>
      </c>
      <c r="D11" s="28">
        <v>700</v>
      </c>
      <c r="E11" s="28">
        <v>730</v>
      </c>
    </row>
    <row r="12" spans="1:5" ht="27" customHeight="1">
      <c r="A12" s="55">
        <v>2</v>
      </c>
      <c r="B12" s="55">
        <v>0</v>
      </c>
      <c r="C12" s="24" t="s">
        <v>32</v>
      </c>
      <c r="D12" s="25">
        <f>D13</f>
        <v>997</v>
      </c>
      <c r="E12" s="25">
        <f>E13</f>
        <v>997</v>
      </c>
    </row>
    <row r="13" spans="1:5" ht="27" customHeight="1">
      <c r="A13" s="56">
        <v>2</v>
      </c>
      <c r="B13" s="56">
        <v>3</v>
      </c>
      <c r="C13" s="58" t="s">
        <v>33</v>
      </c>
      <c r="D13" s="28">
        <v>997</v>
      </c>
      <c r="E13" s="68">
        <v>997</v>
      </c>
    </row>
    <row r="14" spans="1:5" ht="33.75" customHeight="1">
      <c r="A14" s="32">
        <v>3</v>
      </c>
      <c r="B14" s="32">
        <v>0</v>
      </c>
      <c r="C14" s="33" t="s">
        <v>34</v>
      </c>
      <c r="D14" s="34">
        <f>D15+D16</f>
        <v>950</v>
      </c>
      <c r="E14" s="34">
        <f>E15+E16</f>
        <v>950</v>
      </c>
    </row>
    <row r="15" spans="1:5" ht="24.75" customHeight="1">
      <c r="A15" s="36">
        <v>3</v>
      </c>
      <c r="B15" s="36">
        <v>10</v>
      </c>
      <c r="C15" s="38" t="s">
        <v>35</v>
      </c>
      <c r="D15" s="37">
        <v>550</v>
      </c>
      <c r="E15" s="68">
        <v>550</v>
      </c>
    </row>
    <row r="16" spans="1:5" ht="36" customHeight="1">
      <c r="A16" s="36">
        <v>3</v>
      </c>
      <c r="B16" s="36">
        <v>14</v>
      </c>
      <c r="C16" s="38" t="s">
        <v>132</v>
      </c>
      <c r="D16" s="37">
        <v>400</v>
      </c>
      <c r="E16" s="68">
        <v>400</v>
      </c>
    </row>
    <row r="17" spans="1:5" ht="24" customHeight="1">
      <c r="A17" s="39">
        <v>4</v>
      </c>
      <c r="B17" s="39"/>
      <c r="C17" s="40" t="s">
        <v>36</v>
      </c>
      <c r="D17" s="41">
        <f>D18</f>
        <v>8242</v>
      </c>
      <c r="E17" s="70">
        <f>E18</f>
        <v>8925</v>
      </c>
    </row>
    <row r="18" spans="1:5" ht="22.5" customHeight="1">
      <c r="A18" s="42">
        <v>4</v>
      </c>
      <c r="B18" s="42">
        <v>9</v>
      </c>
      <c r="C18" s="43" t="s">
        <v>37</v>
      </c>
      <c r="D18" s="44">
        <f>5518+2724</f>
        <v>8242</v>
      </c>
      <c r="E18" s="68">
        <f>5518+3407</f>
        <v>8925</v>
      </c>
    </row>
    <row r="19" spans="1:5" ht="22.5" customHeight="1">
      <c r="A19" s="23">
        <v>5</v>
      </c>
      <c r="B19" s="23">
        <v>0</v>
      </c>
      <c r="C19" s="24" t="s">
        <v>38</v>
      </c>
      <c r="D19" s="25">
        <f>D20+D21</f>
        <v>3926</v>
      </c>
      <c r="E19" s="70">
        <f>E20+E21</f>
        <v>3926</v>
      </c>
    </row>
    <row r="20" spans="1:5" ht="19.5" customHeight="1">
      <c r="A20" s="26">
        <v>5</v>
      </c>
      <c r="B20" s="26">
        <v>2</v>
      </c>
      <c r="C20" s="27" t="s">
        <v>39</v>
      </c>
      <c r="D20" s="28">
        <f>1000+55+53+3</f>
        <v>1111</v>
      </c>
      <c r="E20" s="68">
        <v>1111</v>
      </c>
    </row>
    <row r="21" spans="1:5" ht="23.25" customHeight="1">
      <c r="A21" s="26">
        <v>5</v>
      </c>
      <c r="B21" s="26">
        <v>3</v>
      </c>
      <c r="C21" s="27" t="s">
        <v>40</v>
      </c>
      <c r="D21" s="28">
        <v>2815</v>
      </c>
      <c r="E21" s="68">
        <v>2815</v>
      </c>
    </row>
    <row r="22" spans="1:5" ht="18.75" customHeight="1">
      <c r="A22" s="55">
        <v>7</v>
      </c>
      <c r="B22" s="55">
        <v>0</v>
      </c>
      <c r="C22" s="24" t="s">
        <v>41</v>
      </c>
      <c r="D22" s="25">
        <f>D23</f>
        <v>252</v>
      </c>
      <c r="E22" s="25">
        <f>E23</f>
        <v>252</v>
      </c>
    </row>
    <row r="23" spans="1:5" ht="18.75" customHeight="1">
      <c r="A23" s="56">
        <v>7</v>
      </c>
      <c r="B23" s="56">
        <v>7</v>
      </c>
      <c r="C23" s="27" t="s">
        <v>42</v>
      </c>
      <c r="D23" s="28">
        <v>252</v>
      </c>
      <c r="E23" s="68">
        <v>252</v>
      </c>
    </row>
    <row r="24" spans="1:5" ht="22.5" customHeight="1">
      <c r="A24" s="55">
        <v>8</v>
      </c>
      <c r="B24" s="55">
        <v>0</v>
      </c>
      <c r="C24" s="24" t="s">
        <v>52</v>
      </c>
      <c r="D24" s="25">
        <f>D25</f>
        <v>26776</v>
      </c>
      <c r="E24" s="25">
        <f>E25</f>
        <v>26776</v>
      </c>
    </row>
    <row r="25" spans="1:5" ht="22.5" customHeight="1">
      <c r="A25" s="56">
        <v>8</v>
      </c>
      <c r="B25" s="56">
        <v>1</v>
      </c>
      <c r="C25" s="27" t="s">
        <v>44</v>
      </c>
      <c r="D25" s="28">
        <f>14459+6871+5446</f>
        <v>26776</v>
      </c>
      <c r="E25" s="28">
        <f>14459+6871+5446</f>
        <v>26776</v>
      </c>
    </row>
    <row r="26" spans="1:5" ht="20.25" customHeight="1">
      <c r="A26" s="55">
        <v>10</v>
      </c>
      <c r="B26" s="55">
        <v>0</v>
      </c>
      <c r="C26" s="24" t="s">
        <v>45</v>
      </c>
      <c r="D26" s="25">
        <f>D27+D28</f>
        <v>8717</v>
      </c>
      <c r="E26" s="71">
        <f>E27+E28</f>
        <v>8261</v>
      </c>
    </row>
    <row r="27" spans="1:5" ht="24.75" customHeight="1">
      <c r="A27" s="56">
        <v>10</v>
      </c>
      <c r="B27" s="56">
        <v>3</v>
      </c>
      <c r="C27" s="27" t="s">
        <v>46</v>
      </c>
      <c r="D27" s="28">
        <v>567</v>
      </c>
      <c r="E27" s="69">
        <v>567</v>
      </c>
    </row>
    <row r="28" spans="1:5" ht="24.75" customHeight="1">
      <c r="A28" s="56">
        <v>10</v>
      </c>
      <c r="B28" s="56">
        <v>6</v>
      </c>
      <c r="C28" s="27" t="s">
        <v>56</v>
      </c>
      <c r="D28" s="28">
        <f>14877-7440+3437-2724</f>
        <v>8150</v>
      </c>
      <c r="E28" s="69">
        <f>14877-7440+3664-3407</f>
        <v>7694</v>
      </c>
    </row>
    <row r="29" spans="1:5" ht="18.75" customHeight="1">
      <c r="A29" s="55">
        <v>11</v>
      </c>
      <c r="B29" s="55">
        <v>0</v>
      </c>
      <c r="C29" s="24" t="s">
        <v>47</v>
      </c>
      <c r="D29" s="25">
        <f>D30</f>
        <v>11364</v>
      </c>
      <c r="E29" s="72">
        <f>E30</f>
        <v>9713</v>
      </c>
    </row>
    <row r="30" spans="1:5" ht="21.75" customHeight="1">
      <c r="A30" s="56">
        <v>11</v>
      </c>
      <c r="B30" s="56">
        <v>1</v>
      </c>
      <c r="C30" s="27" t="s">
        <v>48</v>
      </c>
      <c r="D30" s="28">
        <f>12314-950</f>
        <v>11364</v>
      </c>
      <c r="E30" s="68">
        <f>5803+5860-950-1000</f>
        <v>9713</v>
      </c>
    </row>
    <row r="31" spans="1:5" ht="21" customHeight="1">
      <c r="A31" s="59">
        <v>99</v>
      </c>
      <c r="B31" s="56"/>
      <c r="C31" s="60" t="s">
        <v>53</v>
      </c>
      <c r="D31" s="25">
        <f>D32</f>
        <v>2521</v>
      </c>
      <c r="E31" s="71">
        <f>E32</f>
        <v>5149</v>
      </c>
    </row>
    <row r="32" spans="1:5" ht="18.75" customHeight="1">
      <c r="A32" s="61">
        <v>99</v>
      </c>
      <c r="B32" s="61">
        <v>99</v>
      </c>
      <c r="C32" s="62" t="s">
        <v>53</v>
      </c>
      <c r="D32" s="28">
        <v>2521</v>
      </c>
      <c r="E32" s="69">
        <v>5149</v>
      </c>
    </row>
    <row r="33" spans="1:9" ht="24.75" customHeight="1">
      <c r="A33" s="46" t="s">
        <v>49</v>
      </c>
      <c r="B33" s="47"/>
      <c r="C33" s="47"/>
      <c r="D33" s="48">
        <f>D6+D12+D14+D17+D19+D22+D24+D26+D29+D31</f>
        <v>100811</v>
      </c>
      <c r="E33" s="48">
        <f>E6+E12+E14+E17+E19+E22+E24+E26+E29+E31</f>
        <v>102974</v>
      </c>
      <c r="I33" s="63"/>
    </row>
    <row r="34" spans="1:4" ht="12.75" customHeight="1">
      <c r="A34" s="50"/>
      <c r="B34" s="50"/>
      <c r="C34" s="50"/>
      <c r="D34" s="50"/>
    </row>
    <row r="35" spans="1:4" ht="12.75" customHeight="1">
      <c r="A35" s="50"/>
      <c r="B35" s="50"/>
      <c r="C35" s="50"/>
      <c r="D35" s="50"/>
    </row>
    <row r="36" spans="1:5" ht="12.75" customHeight="1">
      <c r="A36" s="50"/>
      <c r="B36" s="50"/>
      <c r="C36" s="50"/>
      <c r="D36" s="51"/>
      <c r="E36" s="73"/>
    </row>
    <row r="37" spans="4:5" ht="12.75">
      <c r="D37" s="73"/>
      <c r="E37" s="73"/>
    </row>
    <row r="39" spans="4:5" ht="12.75">
      <c r="D39" s="73"/>
      <c r="E39" s="73"/>
    </row>
    <row r="42" ht="12.75">
      <c r="D42" s="74"/>
    </row>
  </sheetData>
  <mergeCells count="2">
    <mergeCell ref="C1:E1"/>
    <mergeCell ref="A2:E2"/>
  </mergeCells>
  <printOptions/>
  <pageMargins left="0.53" right="0.53" top="0.51" bottom="0.46" header="0.5" footer="0.5"/>
  <pageSetup horizontalDpi="600" verticalDpi="600" orientation="portrait" paperSize="9" scale="90" r:id="rId1"/>
  <ignoredErrors>
    <ignoredError sqref="D30: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0">
      <selection activeCell="A2" sqref="A2:D2"/>
    </sheetView>
  </sheetViews>
  <sheetFormatPr defaultColWidth="9.140625" defaultRowHeight="12.75"/>
  <cols>
    <col min="1" max="1" width="8.00390625" style="16" customWidth="1"/>
    <col min="2" max="2" width="10.28125" style="16" customWidth="1"/>
    <col min="3" max="3" width="60.57421875" style="16" customWidth="1"/>
    <col min="4" max="4" width="13.28125" style="16" customWidth="1"/>
    <col min="5" max="16384" width="9.140625" style="16" customWidth="1"/>
  </cols>
  <sheetData>
    <row r="1" spans="1:4" ht="84" customHeight="1">
      <c r="A1" s="17"/>
      <c r="B1" s="17"/>
      <c r="C1" s="230" t="s">
        <v>259</v>
      </c>
      <c r="D1" s="230"/>
    </row>
    <row r="2" spans="1:4" ht="45.75" customHeight="1">
      <c r="A2" s="200" t="s">
        <v>54</v>
      </c>
      <c r="B2" s="200"/>
      <c r="C2" s="200"/>
      <c r="D2" s="200"/>
    </row>
    <row r="3" spans="1:4" ht="12.75" customHeight="1">
      <c r="A3" s="18"/>
      <c r="B3" s="18"/>
      <c r="C3" s="18"/>
      <c r="D3" s="19" t="s">
        <v>23</v>
      </c>
    </row>
    <row r="4" spans="1:6" ht="31.5" customHeight="1">
      <c r="A4" s="20" t="s">
        <v>24</v>
      </c>
      <c r="B4" s="20" t="s">
        <v>25</v>
      </c>
      <c r="C4" s="20" t="s">
        <v>1</v>
      </c>
      <c r="D4" s="20" t="s">
        <v>2</v>
      </c>
      <c r="E4" s="21"/>
      <c r="F4" s="21"/>
    </row>
    <row r="5" spans="1:6" ht="12.75" customHeight="1">
      <c r="A5" s="22">
        <v>1</v>
      </c>
      <c r="B5" s="22">
        <v>2</v>
      </c>
      <c r="C5" s="22">
        <v>3</v>
      </c>
      <c r="D5" s="22">
        <v>4</v>
      </c>
      <c r="E5" s="21"/>
      <c r="F5" s="21"/>
    </row>
    <row r="6" spans="1:6" ht="16.5" customHeight="1">
      <c r="A6" s="23">
        <v>1</v>
      </c>
      <c r="B6" s="23">
        <v>0</v>
      </c>
      <c r="C6" s="24" t="s">
        <v>26</v>
      </c>
      <c r="D6" s="25">
        <f>D7+D9+D10+D11+D8</f>
        <v>42601</v>
      </c>
      <c r="E6" s="21"/>
      <c r="F6" s="21"/>
    </row>
    <row r="7" spans="1:6" ht="34.5" customHeight="1">
      <c r="A7" s="26">
        <v>1</v>
      </c>
      <c r="B7" s="26">
        <v>2</v>
      </c>
      <c r="C7" s="27" t="s">
        <v>27</v>
      </c>
      <c r="D7" s="28">
        <v>2931</v>
      </c>
      <c r="E7" s="21"/>
      <c r="F7" s="21"/>
    </row>
    <row r="8" spans="1:6" ht="57.75" customHeight="1">
      <c r="A8" s="26">
        <v>1</v>
      </c>
      <c r="B8" s="26">
        <v>3</v>
      </c>
      <c r="C8" s="29" t="s">
        <v>28</v>
      </c>
      <c r="D8" s="28">
        <f>9+66</f>
        <v>75</v>
      </c>
      <c r="E8" s="21"/>
      <c r="F8" s="21"/>
    </row>
    <row r="9" spans="1:6" ht="48.75" customHeight="1">
      <c r="A9" s="26">
        <v>1</v>
      </c>
      <c r="B9" s="26">
        <v>4</v>
      </c>
      <c r="C9" s="30" t="s">
        <v>29</v>
      </c>
      <c r="D9" s="28">
        <f>34046+4+997+2420-66+1000</f>
        <v>38401</v>
      </c>
      <c r="E9" s="21"/>
      <c r="F9" s="21"/>
    </row>
    <row r="10" spans="1:6" ht="22.5" customHeight="1">
      <c r="A10" s="26">
        <v>1</v>
      </c>
      <c r="B10" s="26">
        <v>11</v>
      </c>
      <c r="C10" s="27" t="s">
        <v>30</v>
      </c>
      <c r="D10" s="28">
        <v>440</v>
      </c>
      <c r="E10" s="21"/>
      <c r="F10" s="21"/>
    </row>
    <row r="11" spans="1:6" ht="22.5" customHeight="1">
      <c r="A11" s="26">
        <v>1</v>
      </c>
      <c r="B11" s="26">
        <v>13</v>
      </c>
      <c r="C11" s="27" t="s">
        <v>31</v>
      </c>
      <c r="D11" s="28">
        <v>754</v>
      </c>
      <c r="E11" s="21"/>
      <c r="F11" s="21"/>
    </row>
    <row r="12" spans="1:6" ht="24.75" customHeight="1">
      <c r="A12" s="23">
        <v>2</v>
      </c>
      <c r="B12" s="23">
        <v>0</v>
      </c>
      <c r="C12" s="24" t="s">
        <v>32</v>
      </c>
      <c r="D12" s="25">
        <f>D13</f>
        <v>993</v>
      </c>
      <c r="E12" s="21"/>
      <c r="F12" s="21"/>
    </row>
    <row r="13" spans="1:6" ht="28.5" customHeight="1">
      <c r="A13" s="26">
        <v>2</v>
      </c>
      <c r="B13" s="26">
        <v>3</v>
      </c>
      <c r="C13" s="31" t="s">
        <v>33</v>
      </c>
      <c r="D13" s="28">
        <v>993</v>
      </c>
      <c r="E13" s="21"/>
      <c r="F13" s="21"/>
    </row>
    <row r="14" spans="1:6" ht="32.25" customHeight="1">
      <c r="A14" s="32">
        <v>3</v>
      </c>
      <c r="B14" s="32">
        <v>0</v>
      </c>
      <c r="C14" s="33" t="s">
        <v>34</v>
      </c>
      <c r="D14" s="34">
        <f>D15+D16</f>
        <v>950</v>
      </c>
      <c r="E14" s="21"/>
      <c r="F14" s="35"/>
    </row>
    <row r="15" spans="1:6" ht="24" customHeight="1">
      <c r="A15" s="36">
        <v>3</v>
      </c>
      <c r="B15" s="36">
        <v>10</v>
      </c>
      <c r="C15" s="38" t="s">
        <v>35</v>
      </c>
      <c r="D15" s="37">
        <v>550</v>
      </c>
      <c r="E15" s="21"/>
      <c r="F15" s="35"/>
    </row>
    <row r="16" spans="1:6" ht="34.5" customHeight="1">
      <c r="A16" s="36">
        <v>3</v>
      </c>
      <c r="B16" s="36">
        <v>14</v>
      </c>
      <c r="C16" s="38" t="s">
        <v>132</v>
      </c>
      <c r="D16" s="37">
        <v>400</v>
      </c>
      <c r="E16" s="21"/>
      <c r="F16" s="21"/>
    </row>
    <row r="17" spans="1:6" ht="24.75" customHeight="1">
      <c r="A17" s="39">
        <v>4</v>
      </c>
      <c r="B17" s="39"/>
      <c r="C17" s="40" t="s">
        <v>36</v>
      </c>
      <c r="D17" s="41">
        <f>D18</f>
        <v>8030</v>
      </c>
      <c r="E17" s="21"/>
      <c r="F17" s="21"/>
    </row>
    <row r="18" spans="1:6" ht="19.5" customHeight="1">
      <c r="A18" s="42">
        <v>4</v>
      </c>
      <c r="B18" s="42">
        <v>9</v>
      </c>
      <c r="C18" s="43" t="s">
        <v>37</v>
      </c>
      <c r="D18" s="44">
        <f>5518+2512</f>
        <v>8030</v>
      </c>
      <c r="E18" s="21"/>
      <c r="F18" s="21"/>
    </row>
    <row r="19" spans="1:6" ht="24.75" customHeight="1">
      <c r="A19" s="23">
        <v>5</v>
      </c>
      <c r="B19" s="23">
        <v>0</v>
      </c>
      <c r="C19" s="24" t="s">
        <v>38</v>
      </c>
      <c r="D19" s="25">
        <f>D20+D21</f>
        <v>2926</v>
      </c>
      <c r="E19" s="21"/>
      <c r="F19" s="21"/>
    </row>
    <row r="20" spans="1:7" ht="15.75" customHeight="1">
      <c r="A20" s="26">
        <v>5</v>
      </c>
      <c r="B20" s="26">
        <v>2</v>
      </c>
      <c r="C20" s="27" t="s">
        <v>39</v>
      </c>
      <c r="D20" s="28">
        <f>1000+55+53+3</f>
        <v>1111</v>
      </c>
      <c r="E20" s="21"/>
      <c r="F20" s="21"/>
      <c r="G20" s="45"/>
    </row>
    <row r="21" spans="1:7" ht="15.75" customHeight="1">
      <c r="A21" s="26">
        <v>5</v>
      </c>
      <c r="B21" s="26">
        <v>3</v>
      </c>
      <c r="C21" s="27" t="s">
        <v>40</v>
      </c>
      <c r="D21" s="28">
        <f>692+2123-1000</f>
        <v>1815</v>
      </c>
      <c r="E21" s="35"/>
      <c r="F21" s="35"/>
      <c r="G21" s="45"/>
    </row>
    <row r="22" spans="1:6" ht="15.75" customHeight="1">
      <c r="A22" s="23">
        <v>7</v>
      </c>
      <c r="B22" s="23">
        <v>0</v>
      </c>
      <c r="C22" s="24" t="s">
        <v>41</v>
      </c>
      <c r="D22" s="25">
        <f>D23</f>
        <v>252</v>
      </c>
      <c r="E22" s="21"/>
      <c r="F22" s="21"/>
    </row>
    <row r="23" spans="1:6" ht="18.75" customHeight="1">
      <c r="A23" s="26">
        <v>7</v>
      </c>
      <c r="B23" s="26">
        <v>7</v>
      </c>
      <c r="C23" s="27" t="s">
        <v>42</v>
      </c>
      <c r="D23" s="28">
        <v>252</v>
      </c>
      <c r="E23" s="21"/>
      <c r="F23" s="21"/>
    </row>
    <row r="24" spans="1:6" ht="15" customHeight="1">
      <c r="A24" s="23">
        <v>8</v>
      </c>
      <c r="B24" s="23">
        <v>0</v>
      </c>
      <c r="C24" s="24" t="s">
        <v>43</v>
      </c>
      <c r="D24" s="25">
        <f>D25</f>
        <v>23889</v>
      </c>
      <c r="E24" s="21"/>
      <c r="F24" s="21"/>
    </row>
    <row r="25" spans="1:6" ht="21" customHeight="1">
      <c r="A25" s="26">
        <v>8</v>
      </c>
      <c r="B25" s="26">
        <v>1</v>
      </c>
      <c r="C25" s="27" t="s">
        <v>44</v>
      </c>
      <c r="D25" s="28">
        <f>14459+6871+5446+45+1000-1512-2420</f>
        <v>23889</v>
      </c>
      <c r="E25" s="21"/>
      <c r="F25" s="21"/>
    </row>
    <row r="26" spans="1:7" ht="19.5" customHeight="1">
      <c r="A26" s="23">
        <v>10</v>
      </c>
      <c r="B26" s="23">
        <v>0</v>
      </c>
      <c r="C26" s="24" t="s">
        <v>45</v>
      </c>
      <c r="D26" s="25">
        <f>D27+D28</f>
        <v>15444</v>
      </c>
      <c r="E26" s="21"/>
      <c r="F26" s="21"/>
      <c r="G26" s="45"/>
    </row>
    <row r="27" spans="1:6" ht="18" customHeight="1">
      <c r="A27" s="26">
        <v>10</v>
      </c>
      <c r="B27" s="26">
        <v>3</v>
      </c>
      <c r="C27" s="27" t="s">
        <v>46</v>
      </c>
      <c r="D27" s="28">
        <f>537+30</f>
        <v>567</v>
      </c>
      <c r="E27" s="21"/>
      <c r="F27" s="21"/>
    </row>
    <row r="28" spans="1:6" ht="18" customHeight="1">
      <c r="A28" s="26">
        <v>10</v>
      </c>
      <c r="B28" s="26">
        <v>6</v>
      </c>
      <c r="C28" s="27" t="s">
        <v>133</v>
      </c>
      <c r="D28" s="28">
        <v>14877</v>
      </c>
      <c r="E28" s="21"/>
      <c r="F28" s="21"/>
    </row>
    <row r="29" spans="1:7" ht="24.75" customHeight="1">
      <c r="A29" s="23">
        <v>11</v>
      </c>
      <c r="B29" s="23">
        <v>0</v>
      </c>
      <c r="C29" s="24" t="s">
        <v>47</v>
      </c>
      <c r="D29" s="25">
        <f>D30+D31</f>
        <v>5224</v>
      </c>
      <c r="E29" s="21"/>
      <c r="F29" s="21"/>
      <c r="G29" s="45"/>
    </row>
    <row r="30" spans="1:7" ht="15" customHeight="1">
      <c r="A30" s="26">
        <v>11</v>
      </c>
      <c r="B30" s="26">
        <v>1</v>
      </c>
      <c r="C30" s="27" t="s">
        <v>48</v>
      </c>
      <c r="D30" s="53">
        <f>6224-421-1000</f>
        <v>4803</v>
      </c>
      <c r="E30" s="21"/>
      <c r="F30" s="21"/>
      <c r="G30" s="45"/>
    </row>
    <row r="31" spans="1:6" ht="15" customHeight="1">
      <c r="A31" s="26">
        <v>11</v>
      </c>
      <c r="B31" s="26">
        <v>2</v>
      </c>
      <c r="C31" s="27" t="s">
        <v>50</v>
      </c>
      <c r="D31" s="28">
        <v>421</v>
      </c>
      <c r="E31" s="21"/>
      <c r="F31" s="21"/>
    </row>
    <row r="32" spans="1:6" ht="17.25" customHeight="1">
      <c r="A32" s="46" t="s">
        <v>49</v>
      </c>
      <c r="B32" s="47"/>
      <c r="C32" s="47"/>
      <c r="D32" s="48">
        <f>D6+D12+D14+D19+D22+D24+D26+D29+D17</f>
        <v>100309</v>
      </c>
      <c r="E32" s="21"/>
      <c r="F32" s="49"/>
    </row>
    <row r="33" spans="1:6" ht="12.75" customHeight="1">
      <c r="A33" s="50"/>
      <c r="B33" s="50"/>
      <c r="C33" s="50"/>
      <c r="D33" s="50"/>
      <c r="E33" s="21"/>
      <c r="F33" s="21"/>
    </row>
    <row r="34" spans="1:6" ht="12.75" customHeight="1">
      <c r="A34" s="50"/>
      <c r="B34" s="50"/>
      <c r="C34" s="50"/>
      <c r="D34" s="50"/>
      <c r="E34" s="21"/>
      <c r="F34" s="21"/>
    </row>
    <row r="35" spans="1:6" ht="12.75" customHeight="1">
      <c r="A35" s="50"/>
      <c r="B35" s="50"/>
      <c r="C35" s="50"/>
      <c r="D35" s="51"/>
      <c r="E35" s="52"/>
      <c r="F35" s="21"/>
    </row>
    <row r="36" spans="5:6" ht="12.75">
      <c r="E36" s="21"/>
      <c r="F36" s="21"/>
    </row>
    <row r="37" spans="5:6" ht="12.75">
      <c r="E37" s="21"/>
      <c r="F37" s="21"/>
    </row>
    <row r="38" spans="5:6" ht="12.75">
      <c r="E38" s="21"/>
      <c r="F38" s="21"/>
    </row>
    <row r="39" spans="5:6" ht="12.75">
      <c r="E39" s="21"/>
      <c r="F39" s="21"/>
    </row>
  </sheetData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:C2"/>
    </sheetView>
  </sheetViews>
  <sheetFormatPr defaultColWidth="9.140625" defaultRowHeight="12.75"/>
  <cols>
    <col min="1" max="1" width="65.8515625" style="0" customWidth="1"/>
    <col min="2" max="2" width="12.28125" style="0" customWidth="1"/>
    <col min="3" max="3" width="11.00390625" style="0" customWidth="1"/>
  </cols>
  <sheetData>
    <row r="1" spans="1:3" ht="18.75">
      <c r="A1" s="233" t="s">
        <v>3</v>
      </c>
      <c r="B1" s="233"/>
      <c r="C1" s="233"/>
    </row>
    <row r="2" spans="1:3" ht="18.75">
      <c r="A2" s="233" t="s">
        <v>255</v>
      </c>
      <c r="B2" s="233"/>
      <c r="C2" s="233"/>
    </row>
    <row r="3" spans="1:3" ht="18.75">
      <c r="A3" s="233" t="s">
        <v>7</v>
      </c>
      <c r="B3" s="233"/>
      <c r="C3" s="233"/>
    </row>
    <row r="4" spans="1:3" ht="18.75">
      <c r="A4" s="233" t="s">
        <v>6</v>
      </c>
      <c r="B4" s="233"/>
      <c r="C4" s="233"/>
    </row>
    <row r="5" spans="1:3" ht="13.5">
      <c r="A5" s="232" t="s">
        <v>256</v>
      </c>
      <c r="B5" s="232"/>
      <c r="C5" s="232"/>
    </row>
    <row r="9" spans="1:3" ht="38.25" customHeight="1">
      <c r="A9" s="231" t="s">
        <v>21</v>
      </c>
      <c r="B9" s="231"/>
      <c r="C9" s="231"/>
    </row>
    <row r="10" spans="1:3" ht="15">
      <c r="A10" s="1"/>
      <c r="C10" s="2" t="s">
        <v>0</v>
      </c>
    </row>
    <row r="11" spans="1:3" ht="47.25" customHeight="1">
      <c r="A11" s="3" t="s">
        <v>1</v>
      </c>
      <c r="B11" s="4" t="s">
        <v>19</v>
      </c>
      <c r="C11" s="12" t="s">
        <v>22</v>
      </c>
    </row>
    <row r="12" spans="1:3" ht="13.5">
      <c r="A12" s="3">
        <v>1</v>
      </c>
      <c r="B12" s="4">
        <v>2</v>
      </c>
      <c r="C12" s="13">
        <v>3</v>
      </c>
    </row>
    <row r="13" spans="1:3" ht="30.75">
      <c r="A13" s="7" t="s">
        <v>15</v>
      </c>
      <c r="B13" s="14">
        <v>0</v>
      </c>
      <c r="C13" s="15">
        <v>0</v>
      </c>
    </row>
    <row r="14" spans="1:3" ht="39" customHeight="1">
      <c r="A14" s="8" t="s">
        <v>20</v>
      </c>
      <c r="B14" s="15">
        <v>0</v>
      </c>
      <c r="C14" s="15">
        <v>0</v>
      </c>
    </row>
    <row r="15" spans="1:3" ht="32.25" customHeight="1">
      <c r="A15" s="9" t="s">
        <v>9</v>
      </c>
      <c r="B15" s="11">
        <f aca="true" t="shared" si="0" ref="B15:C17">B16</f>
        <v>-100811</v>
      </c>
      <c r="C15" s="11">
        <f t="shared" si="0"/>
        <v>-102974</v>
      </c>
    </row>
    <row r="16" spans="1:3" ht="40.5" customHeight="1">
      <c r="A16" s="9" t="s">
        <v>10</v>
      </c>
      <c r="B16" s="11">
        <f t="shared" si="0"/>
        <v>-100811</v>
      </c>
      <c r="C16" s="11">
        <f t="shared" si="0"/>
        <v>-102974</v>
      </c>
    </row>
    <row r="17" spans="1:3" ht="42.75" customHeight="1">
      <c r="A17" s="9" t="s">
        <v>11</v>
      </c>
      <c r="B17" s="11">
        <f t="shared" si="0"/>
        <v>-100811</v>
      </c>
      <c r="C17" s="11">
        <f t="shared" si="0"/>
        <v>-102974</v>
      </c>
    </row>
    <row r="18" spans="1:3" ht="30.75">
      <c r="A18" s="5" t="s">
        <v>4</v>
      </c>
      <c r="B18" s="11">
        <v>-100811</v>
      </c>
      <c r="C18" s="11">
        <v>-102974</v>
      </c>
    </row>
    <row r="19" spans="1:3" ht="21.75" customHeight="1">
      <c r="A19" s="9" t="s">
        <v>12</v>
      </c>
      <c r="B19" s="11">
        <f aca="true" t="shared" si="1" ref="B19:C21">B20</f>
        <v>100811</v>
      </c>
      <c r="C19" s="11">
        <f t="shared" si="1"/>
        <v>102974</v>
      </c>
    </row>
    <row r="20" spans="1:3" ht="37.5" customHeight="1">
      <c r="A20" s="9" t="s">
        <v>13</v>
      </c>
      <c r="B20" s="11">
        <f t="shared" si="1"/>
        <v>100811</v>
      </c>
      <c r="C20" s="11">
        <f t="shared" si="1"/>
        <v>102974</v>
      </c>
    </row>
    <row r="21" spans="1:3" ht="35.25" customHeight="1">
      <c r="A21" s="9" t="s">
        <v>14</v>
      </c>
      <c r="B21" s="11">
        <f t="shared" si="1"/>
        <v>100811</v>
      </c>
      <c r="C21" s="11">
        <f t="shared" si="1"/>
        <v>102974</v>
      </c>
    </row>
    <row r="22" spans="1:3" ht="35.25" customHeight="1">
      <c r="A22" s="6" t="s">
        <v>5</v>
      </c>
      <c r="B22" s="11">
        <v>100811</v>
      </c>
      <c r="C22" s="11">
        <v>102974</v>
      </c>
    </row>
  </sheetData>
  <mergeCells count="6">
    <mergeCell ref="A9:C9"/>
    <mergeCell ref="A5:C5"/>
    <mergeCell ref="A1:C1"/>
    <mergeCell ref="A2:C2"/>
    <mergeCell ref="A3:C3"/>
    <mergeCell ref="A4:C4"/>
  </mergeCells>
  <printOptions/>
  <pageMargins left="0.59" right="0.47" top="0.52" bottom="1" header="0.5" footer="0.5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" sqref="A2:B2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8.75">
      <c r="A1" s="233" t="s">
        <v>258</v>
      </c>
      <c r="B1" s="233"/>
    </row>
    <row r="2" spans="1:2" ht="18.75">
      <c r="A2" s="233" t="s">
        <v>255</v>
      </c>
      <c r="B2" s="233"/>
    </row>
    <row r="3" spans="1:2" ht="18.75">
      <c r="A3" s="233" t="s">
        <v>7</v>
      </c>
      <c r="B3" s="233"/>
    </row>
    <row r="4" spans="1:2" ht="18.75">
      <c r="A4" s="233" t="s">
        <v>6</v>
      </c>
      <c r="B4" s="233"/>
    </row>
    <row r="5" spans="1:2" ht="13.5">
      <c r="A5" s="232" t="s">
        <v>256</v>
      </c>
      <c r="B5" s="232"/>
    </row>
    <row r="9" spans="1:9" ht="38.25" customHeight="1">
      <c r="A9" s="231" t="s">
        <v>18</v>
      </c>
      <c r="B9" s="231"/>
      <c r="D9" s="234"/>
      <c r="E9" s="234"/>
      <c r="F9" s="234"/>
      <c r="G9" s="234"/>
      <c r="H9" s="234"/>
      <c r="I9" s="234"/>
    </row>
    <row r="10" spans="1:2" ht="1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3.5">
      <c r="A12" s="3">
        <v>1</v>
      </c>
      <c r="B12" s="4">
        <v>2</v>
      </c>
    </row>
    <row r="13" spans="1:2" ht="15">
      <c r="A13" s="7" t="s">
        <v>15</v>
      </c>
      <c r="B13" s="10">
        <f>B14</f>
        <v>0</v>
      </c>
    </row>
    <row r="14" spans="1:2" ht="39" customHeight="1">
      <c r="A14" s="8" t="s">
        <v>8</v>
      </c>
      <c r="B14" s="11">
        <f>B15+B19</f>
        <v>0</v>
      </c>
    </row>
    <row r="15" spans="1:2" ht="32.25" customHeight="1">
      <c r="A15" s="9" t="s">
        <v>9</v>
      </c>
      <c r="B15" s="11">
        <f>B18</f>
        <v>-100309</v>
      </c>
    </row>
    <row r="16" spans="1:2" ht="40.5" customHeight="1">
      <c r="A16" s="9" t="s">
        <v>10</v>
      </c>
      <c r="B16" s="11">
        <f>B18</f>
        <v>-100309</v>
      </c>
    </row>
    <row r="17" spans="1:2" ht="42.75" customHeight="1">
      <c r="A17" s="9" t="s">
        <v>11</v>
      </c>
      <c r="B17" s="11">
        <f>B18</f>
        <v>-100309</v>
      </c>
    </row>
    <row r="18" spans="1:7" ht="30.75">
      <c r="A18" s="5" t="s">
        <v>4</v>
      </c>
      <c r="B18" s="11">
        <v>-100309</v>
      </c>
      <c r="G18" t="s">
        <v>16</v>
      </c>
    </row>
    <row r="19" spans="1:2" ht="21.75" customHeight="1">
      <c r="A19" s="9" t="s">
        <v>12</v>
      </c>
      <c r="B19" s="11">
        <f>B22</f>
        <v>100309</v>
      </c>
    </row>
    <row r="20" spans="1:2" ht="37.5" customHeight="1">
      <c r="A20" s="9" t="s">
        <v>13</v>
      </c>
      <c r="B20" s="11">
        <f>B22</f>
        <v>100309</v>
      </c>
    </row>
    <row r="21" spans="1:2" ht="35.25" customHeight="1">
      <c r="A21" s="9" t="s">
        <v>14</v>
      </c>
      <c r="B21" s="11">
        <f>B22</f>
        <v>100309</v>
      </c>
    </row>
    <row r="22" spans="1:7" ht="30.75">
      <c r="A22" s="6" t="s">
        <v>5</v>
      </c>
      <c r="B22" s="11">
        <v>100309</v>
      </c>
      <c r="G22" t="s">
        <v>17</v>
      </c>
    </row>
  </sheetData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2013-12-24T05:33:56Z</cp:lastPrinted>
  <dcterms:created xsi:type="dcterms:W3CDTF">1996-10-08T23:32:33Z</dcterms:created>
  <dcterms:modified xsi:type="dcterms:W3CDTF">2014-01-20T02:49:52Z</dcterms:modified>
  <cp:category/>
  <cp:version/>
  <cp:contentType/>
  <cp:contentStatus/>
</cp:coreProperties>
</file>